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d821752\Desktop\Ademar\ESPASO\ESPASO - Geral\"/>
    </mc:Choice>
  </mc:AlternateContent>
  <xr:revisionPtr revIDLastSave="0" documentId="13_ncr:1_{EC960133-376C-4944-83AB-4402478689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sumo de Eventos 2025" sheetId="6" r:id="rId1"/>
    <sheet name="Resumo de Eventos 2026" sheetId="8" r:id="rId2"/>
  </sheets>
  <definedNames>
    <definedName name="_xlnm._FilterDatabase" localSheetId="0" hidden="1">'Resumo de Eventos 2025'!$C$5:$G$5</definedName>
    <definedName name="_xlnm._FilterDatabase" localSheetId="1" hidden="1">'Resumo de Eventos 2026'!$C$5:$G$86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5" i="8" l="1"/>
  <c r="G54" i="8"/>
  <c r="G52" i="8"/>
  <c r="G71" i="6"/>
  <c r="G112" i="6"/>
  <c r="G52" i="6"/>
  <c r="G51" i="6"/>
  <c r="G80" i="6"/>
  <c r="G12" i="6"/>
  <c r="G111" i="6"/>
  <c r="G46" i="6"/>
  <c r="G110" i="6"/>
  <c r="G109" i="6"/>
  <c r="G108" i="6"/>
  <c r="G107" i="6"/>
  <c r="G106" i="6"/>
  <c r="G105" i="6"/>
  <c r="G32" i="6"/>
  <c r="G104" i="6"/>
  <c r="G103" i="6"/>
  <c r="G102" i="6"/>
  <c r="G56" i="6"/>
  <c r="G101" i="6"/>
  <c r="G100" i="6"/>
  <c r="G99" i="6"/>
  <c r="G98" i="6"/>
  <c r="G97" i="6"/>
  <c r="G96" i="6"/>
  <c r="G95" i="6"/>
  <c r="G94" i="6"/>
  <c r="G93" i="6"/>
  <c r="G92" i="6"/>
  <c r="G91" i="6"/>
  <c r="G90" i="6"/>
  <c r="G89" i="6"/>
  <c r="G88" i="6"/>
  <c r="G87" i="6"/>
  <c r="G86" i="6"/>
  <c r="G85" i="6"/>
  <c r="G84" i="6"/>
  <c r="G83" i="6"/>
  <c r="G82" i="6"/>
  <c r="G81" i="6"/>
  <c r="G23" i="6"/>
  <c r="G79" i="6"/>
  <c r="G78" i="6"/>
  <c r="G77" i="6"/>
  <c r="G76" i="6"/>
  <c r="G75" i="6"/>
  <c r="G73" i="6"/>
  <c r="G72" i="6"/>
  <c r="G70" i="6"/>
  <c r="G69" i="6"/>
  <c r="G68" i="6"/>
  <c r="G67" i="6"/>
  <c r="G11" i="6"/>
  <c r="G66" i="6"/>
  <c r="G65" i="6"/>
  <c r="G64" i="6"/>
  <c r="G63" i="6"/>
  <c r="G62" i="6"/>
  <c r="G61" i="6"/>
  <c r="G9" i="6"/>
  <c r="G8" i="6"/>
  <c r="G60" i="6"/>
  <c r="G59" i="6"/>
  <c r="G58" i="6"/>
  <c r="G6" i="6"/>
  <c r="G57" i="6"/>
  <c r="G54" i="6"/>
  <c r="G53" i="6"/>
  <c r="G50" i="6"/>
  <c r="G49" i="6"/>
  <c r="G48" i="6"/>
  <c r="G47" i="6"/>
  <c r="G45" i="6"/>
  <c r="G44" i="6"/>
  <c r="G43" i="6"/>
  <c r="G42" i="6"/>
  <c r="G41" i="6"/>
  <c r="G40" i="6"/>
  <c r="G39" i="6"/>
  <c r="G38" i="6"/>
  <c r="G37" i="6"/>
  <c r="G36" i="6"/>
  <c r="G35" i="6"/>
  <c r="G34" i="6"/>
  <c r="G33" i="6"/>
  <c r="G31" i="6"/>
  <c r="G30" i="6"/>
  <c r="G29" i="6"/>
  <c r="G28" i="6"/>
  <c r="G26" i="6"/>
  <c r="G25" i="6"/>
  <c r="G22" i="6"/>
  <c r="G21" i="6"/>
  <c r="G20" i="6"/>
  <c r="G18" i="6"/>
  <c r="G14" i="6"/>
  <c r="G113" i="6" l="1"/>
</calcChain>
</file>

<file path=xl/sharedStrings.xml><?xml version="1.0" encoding="utf-8"?>
<sst xmlns="http://schemas.openxmlformats.org/spreadsheetml/2006/main" count="609" uniqueCount="278">
  <si>
    <t>Ano</t>
  </si>
  <si>
    <t xml:space="preserve">Tipo De Evento </t>
  </si>
  <si>
    <t>Curso</t>
  </si>
  <si>
    <t>Seminário</t>
  </si>
  <si>
    <t>Roda de Conversa - CAE Família</t>
  </si>
  <si>
    <t>Palestra</t>
  </si>
  <si>
    <t xml:space="preserve">Roda de Conversa com os Abrigos Sigilosos, CMB e Casa de Passagem </t>
  </si>
  <si>
    <t>Encontro</t>
  </si>
  <si>
    <t>Nome do Evento</t>
  </si>
  <si>
    <t>Racismo Institucional: Precisamos Falar Sobre Isso!</t>
  </si>
  <si>
    <t>Colóquio Sobre Trabalho Social</t>
  </si>
  <si>
    <t>EVENTOS GERAIS 2025</t>
  </si>
  <si>
    <t>Articulação</t>
  </si>
  <si>
    <t>Vagas Ofertadas</t>
  </si>
  <si>
    <t>CGPAR</t>
  </si>
  <si>
    <t>Plantão de Dúvidas</t>
  </si>
  <si>
    <t> Atendimento no sistema SGTS</t>
  </si>
  <si>
    <t>Treinamento</t>
  </si>
  <si>
    <t xml:space="preserve"> Atendimento Suporte SGTS - OSC e NGA's </t>
  </si>
  <si>
    <t> 160</t>
  </si>
  <si>
    <t> 2025</t>
  </si>
  <si>
    <t>CGB</t>
  </si>
  <si>
    <t>Capacitação</t>
  </si>
  <si>
    <t> Capacitação de Novos Entrevistadores CADÚnico</t>
  </si>
  <si>
    <t>COVS</t>
  </si>
  <si>
    <t xml:space="preserve"> Capacitação do SISA </t>
  </si>
  <si>
    <t xml:space="preserve">GABINETE </t>
  </si>
  <si>
    <t> Capacitação em Não Discriminação com foco na população LGBTQIAP+ [Banco Mundial]</t>
  </si>
  <si>
    <t> 30</t>
  </si>
  <si>
    <t>PALAS ATHENA</t>
  </si>
  <si>
    <t xml:space="preserve">PALAS ATHENA </t>
  </si>
  <si>
    <t>Oficina</t>
  </si>
  <si>
    <t> Como lidar com minhas emoções</t>
  </si>
  <si>
    <t> Como lidar com minhas emoções (EVENTO DE CONSCIENTIZAÇÃO)</t>
  </si>
  <si>
    <t>PAULUS</t>
  </si>
  <si>
    <t> Elaboração de Relatórios e Escrita</t>
  </si>
  <si>
    <t> 50</t>
  </si>
  <si>
    <t>CENTRO POP SA</t>
  </si>
  <si>
    <t>Reunião</t>
  </si>
  <si>
    <t> Encontro com os técnicos da rede pop rua de Santo Amaro</t>
  </si>
  <si>
    <t> Encontros Temáticos: A implantação do do SGTS e análise de prestação de contas para os NGA</t>
  </si>
  <si>
    <t> 60</t>
  </si>
  <si>
    <t>CPSE</t>
  </si>
  <si>
    <t> Estratégias de Enfrentamento à Violência contra a Mulher</t>
  </si>
  <si>
    <t> 2448</t>
  </si>
  <si>
    <t> Formação para Conselheiros Tutelares: Fluxo de Solicitação de vagas via CPAS/SMADS</t>
  </si>
  <si>
    <t xml:space="preserve">COMAS </t>
  </si>
  <si>
    <t>COMAS</t>
  </si>
  <si>
    <t>Grupo de Trabalho</t>
  </si>
  <si>
    <t xml:space="preserve">Comissão relação institucionais </t>
  </si>
  <si>
    <t> Formação sobre a Norma Técnica do Serviço de Acolhimento Institucional para Jovens e Adultos com Deficiência e Pessoas com Transtorno do Espectro do Autismo (SAIPcD) – Residência Inclusiva</t>
  </si>
  <si>
    <t> 80</t>
  </si>
  <si>
    <t xml:space="preserve">CPSB </t>
  </si>
  <si>
    <t xml:space="preserve"> GT Minuta Nota Técnica Reintegração de Posse </t>
  </si>
  <si>
    <t xml:space="preserve">CPSE </t>
  </si>
  <si>
    <t> Grupo de Trabalho - Revisão de Norma Técnica</t>
  </si>
  <si>
    <t>SAS VILA MARIANA</t>
  </si>
  <si>
    <t xml:space="preserve">SAS VILA MARIANA </t>
  </si>
  <si>
    <t> II Reunião Preparatória para a Conferência Regional da SAS Vila Mariana</t>
  </si>
  <si>
    <t> Kindfulness: atenção consciente e amável para o estresse</t>
  </si>
  <si>
    <t> Luta Antirracista na Rede Socioassistencial</t>
  </si>
  <si>
    <t xml:space="preserve"> Núcleo de convivência POP rua </t>
  </si>
  <si>
    <t>CPSB</t>
  </si>
  <si>
    <t> Orientações Técnicas do PETI</t>
  </si>
  <si>
    <t xml:space="preserve"> Palestra Direitos Humanos </t>
  </si>
  <si>
    <t> 45</t>
  </si>
  <si>
    <t> Programa Direito e Cidadania (PDEC)</t>
  </si>
  <si>
    <t> República para Adultos: Perfil de acolhimento, fluxo de solicitação de vagas e estratégias para o Trabalho Social</t>
  </si>
  <si>
    <t> Reuniao CAE Família</t>
  </si>
  <si>
    <t xml:space="preserve"> Reunião Creas/Cpop </t>
  </si>
  <si>
    <t> Reunião da Rede SAS Vila Mariana</t>
  </si>
  <si>
    <t xml:space="preserve"> Reunião de Coordenadores de CREAS e Centro Pop </t>
  </si>
  <si>
    <t xml:space="preserve"> Reuniao NORMA TÉCNICA – SAICA   </t>
  </si>
  <si>
    <t> Reunião organizadora da Conferência Regional de Assistência Social da Vila Mariana</t>
  </si>
  <si>
    <t> Reunião para Finalização da Norma Técnica dos SAICAs</t>
  </si>
  <si>
    <t> Reunião Preparatória da Conferência Regional de Assistência Social</t>
  </si>
  <si>
    <t xml:space="preserve"> Reuniao REDE POP RUA </t>
  </si>
  <si>
    <t xml:space="preserve">ASSESORIA TÉCNICA </t>
  </si>
  <si>
    <t>ASSESSORIA TÉCNICA</t>
  </si>
  <si>
    <t> Reunião Rede Secretarias Municipais Assistência, Educação e Saúde</t>
  </si>
  <si>
    <t>  Reunião -Supervisão Coletiva</t>
  </si>
  <si>
    <t>CPSB/CPSE/GSUAS</t>
  </si>
  <si>
    <t>Reunião de SAS com GSUAS</t>
  </si>
  <si>
    <t> Reunião Unidade Acolhedora do  MSE/MA</t>
  </si>
  <si>
    <t>Conferencias Regionais:  Alinhamento  das Ações</t>
  </si>
  <si>
    <t> Roda de Conversa - CAEM</t>
  </si>
  <si>
    <t> Roda de Conversa - CAEMSV Sigiloso</t>
  </si>
  <si>
    <t> Seminário CapacitaSUAS e as Práticas de Assessoramento, Defesa e Garantia de Direitos no Campo da Formação Permanente dos Trabalhadores do SUAS</t>
  </si>
  <si>
    <t> Seminário de Introdução ao Sistema de Justiça</t>
  </si>
  <si>
    <t>S/I</t>
  </si>
  <si>
    <t xml:space="preserve"> Serviços da Rede Pública de Assistência Social e Segurança Alimentar </t>
  </si>
  <si>
    <t> Socializar as estratégias e metodologia de análise dos processos de Inscrição e manutenção no COMAS</t>
  </si>
  <si>
    <t>SMDHC</t>
  </si>
  <si>
    <t> Somos Tod@s Migrantes - Introdutório</t>
  </si>
  <si>
    <t> Somos Tod@s Migrantes - Módulo II</t>
  </si>
  <si>
    <t> Terceiro Setor e as Parcerias com a Administração Pública</t>
  </si>
  <si>
    <t> Tipificação dos Serviços / Eixos Estruturantes do SUAS</t>
  </si>
  <si>
    <t> Trabalho Social com Famílias no SUAS</t>
  </si>
  <si>
    <t> Alinhamento com os coordenadores de CRAS</t>
  </si>
  <si>
    <t> Apresentação do Piloto do Sistema de Comunicação Intersetorial</t>
  </si>
  <si>
    <t xml:space="preserve">CA. S. Leopoldo </t>
  </si>
  <si>
    <t> Atualização sobre Benefício Assistêncial e Previdenciário</t>
  </si>
  <si>
    <t> Bases do Sistema Único de Assistência Social (SUAS) para Supervisoras(es) de Assistência Social de SMADS</t>
  </si>
  <si>
    <t> Capacitação aos NGAs de SMADS/CGPAR, SUSAM e NDS</t>
  </si>
  <si>
    <t> Capacitação Formação de Supervisores de Cadunico</t>
  </si>
  <si>
    <t>COGEP</t>
  </si>
  <si>
    <t> Capacitação MANUAL COGEP - 2025</t>
  </si>
  <si>
    <t>ESPASO</t>
  </si>
  <si>
    <t> Colóquio sobre Política para Mulheres</t>
  </si>
  <si>
    <t> Colóquio sobre questão étnico-racial</t>
  </si>
  <si>
    <t>Colóquio sobre SAICA</t>
  </si>
  <si>
    <t>ANCAT</t>
  </si>
  <si>
    <t>Curso Catador de materiais recicláveis: cidadania e direito à cidade</t>
  </si>
  <si>
    <t>UFABC</t>
  </si>
  <si>
    <t>Curso de Extensão Universitária: História do Racismo no Brasil</t>
  </si>
  <si>
    <t xml:space="preserve">AGENTES DE GOVERNO ABERTO </t>
  </si>
  <si>
    <t>Da rua à cidade: comunicação cidadã e o direito de pertencer na cidade de São Paulo</t>
  </si>
  <si>
    <t>Design Thinking e Participação Cidadã:Cocriação para o Bem Comum Governo Aberto</t>
  </si>
  <si>
    <t>CENTRO POP MOOCA</t>
  </si>
  <si>
    <t xml:space="preserve">Diálogo com a psicologia: o trabalho social do/a psicólogo/a no SUAS </t>
  </si>
  <si>
    <t>Direitos de Todos os Humanos</t>
  </si>
  <si>
    <t>EDESP</t>
  </si>
  <si>
    <t xml:space="preserve">Educação Permanente do SUAS  com foco na Supervisão Técnica  Capacita SUAS </t>
  </si>
  <si>
    <t>CPB</t>
  </si>
  <si>
    <t>Encontro - Entrevista sobre o papel do psicólogo no SUAS</t>
  </si>
  <si>
    <t>CPAS</t>
  </si>
  <si>
    <t>Encontro Ações de reintegração social à pessoas egressas do Sistema Prisional, Fluxo de acolhimento e solicitação passagens</t>
  </si>
  <si>
    <t>Enfrentamento à Violência Contra Mulher: Escuta Qualificada e Avaliação de risco no Âmbito da Rede Socioassistencial</t>
  </si>
  <si>
    <t>AVA</t>
  </si>
  <si>
    <t>Fundamentos CPSB - Curso EAD</t>
  </si>
  <si>
    <t>EACHUSP</t>
  </si>
  <si>
    <t>Gerontologia: teoria e prática</t>
  </si>
  <si>
    <t>II Seminário LGPD - PAC</t>
  </si>
  <si>
    <t>UNICEF</t>
  </si>
  <si>
    <t>Infância e Adolescência Antirracista</t>
  </si>
  <si>
    <t>Mentoria do Curso Infância  e Adolescência Antirracista</t>
  </si>
  <si>
    <t>Noções Introdutórias sobre Politicas Públicas, Politica de Assistência Social , Vulnerabilidade e Risco Social</t>
  </si>
  <si>
    <t>Oficina Encontros Formativos com Gestores de Parceria do SASF</t>
  </si>
  <si>
    <t>Oficina SGTS em Diálogo: Experiências e Propostas dos Gestores</t>
  </si>
  <si>
    <t>Oficina SIGPEC e Raio-X</t>
  </si>
  <si>
    <t>CRUZ VERMELHA</t>
  </si>
  <si>
    <t>Ofícina sobre Desaparecimento de Pessoas e Atenção aos seus familiares</t>
  </si>
  <si>
    <t>FMUSP</t>
  </si>
  <si>
    <t>Ofícina sobre identidade de gênero e sexualidade</t>
  </si>
  <si>
    <t>Orçamento Público e Planejamento no SUAS</t>
  </si>
  <si>
    <t>Palestra sobre recursos na Política Educação para o atendimento da Pessoa com Deficiência</t>
  </si>
  <si>
    <t>GSUAS</t>
  </si>
  <si>
    <t xml:space="preserve">Palestra: Eja e a politica de assistencia social </t>
  </si>
  <si>
    <t>Prevenção ao Abuso e Exploração Sexual</t>
  </si>
  <si>
    <t>Prevenção e Respostas às violências contra as crianças</t>
  </si>
  <si>
    <t>FGV</t>
  </si>
  <si>
    <t>Projeto de Extensão o Direito na Rua – PEDRU</t>
  </si>
  <si>
    <t> Recepção de Novos Analistas</t>
  </si>
  <si>
    <t xml:space="preserve"> Reunião - Encerramento Projeto Piloto Sistema de Comunicação Intersetorial</t>
  </si>
  <si>
    <t>Reunião abordagem qualificada</t>
  </si>
  <si>
    <t>Reunião ampliada do Grupo de Trabalho das Unidades Estatais</t>
  </si>
  <si>
    <t>SEAS/CPSE</t>
  </si>
  <si>
    <t>Reunião Bimestral de SEAS com CPSE Gestores e Gerentes</t>
  </si>
  <si>
    <t xml:space="preserve">SMSE-MA </t>
  </si>
  <si>
    <t>Reunião com Gerentes e Gestores(as) de Parceria dos SMSE-MA</t>
  </si>
  <si>
    <t>Reunião Comissão Parceria Global</t>
  </si>
  <si>
    <t>Reunião de Debate sobre a Conferencia Regional do Território - SMADS/CRAS;CREAS</t>
  </si>
  <si>
    <t>Reunião de Gestão SAS</t>
  </si>
  <si>
    <t>Reunião de GT Núcleos Construção de Norma Técnica</t>
  </si>
  <si>
    <t>Reunião Encontro do CONTRATA SP POPRUA</t>
  </si>
  <si>
    <t>M.S.E</t>
  </si>
  <si>
    <t xml:space="preserve">Reunião Encontro Intersetorial – Medidas Socioeducativas, Defensoria Pública e Saúde (Zona Sul) </t>
  </si>
  <si>
    <t>Reunião extraordinária da Comissão Técnica da Parceria Global pelo Fim da Violência contra Criança e Adolescente</t>
  </si>
  <si>
    <t>Reunião GT Núcleos 'Reordenamento serviços</t>
  </si>
  <si>
    <t>CVM</t>
  </si>
  <si>
    <t>REUNIÃO SAICA e CREAS/VILA MARIANA</t>
  </si>
  <si>
    <t>Revisão Minuta Norma Técnica SAICA Regular</t>
  </si>
  <si>
    <t>AGENTES DO GOVERNO ABERTO</t>
  </si>
  <si>
    <t>Três Poderes em Jogo</t>
  </si>
  <si>
    <t>TOTAL</t>
  </si>
  <si>
    <t>EVENTOS GERAIS 2026</t>
  </si>
  <si>
    <t>PLAN</t>
  </si>
  <si>
    <t xml:space="preserve">PAULUS </t>
  </si>
  <si>
    <t xml:space="preserve">COVS </t>
  </si>
  <si>
    <t>IBGE</t>
  </si>
  <si>
    <t>UNIP</t>
  </si>
  <si>
    <t>SMPD</t>
  </si>
  <si>
    <t>ESTÚDIO CAIS</t>
  </si>
  <si>
    <t>ABADS</t>
  </si>
  <si>
    <t>SEFRAS</t>
  </si>
  <si>
    <t xml:space="preserve">ANCAT </t>
  </si>
  <si>
    <t xml:space="preserve"> PALAS ATHENA</t>
  </si>
  <si>
    <t xml:space="preserve">CRUZ VERMELHA </t>
  </si>
  <si>
    <t>CREAS BUTANTÃ</t>
  </si>
  <si>
    <t>EDEPE</t>
  </si>
  <si>
    <t>SJC</t>
  </si>
  <si>
    <t>SMS</t>
  </si>
  <si>
    <t xml:space="preserve">Capacitação de Integração para os Novos Analistas de Assistência e Desenvolvimento </t>
  </si>
  <si>
    <t>Capacitação de Entrevistadores Sociais Cadúnico</t>
  </si>
  <si>
    <t>Fluxo de Reserva de Salas no Espaço Público do Aprender Social - ESPASO</t>
  </si>
  <si>
    <t xml:space="preserve">Pontes para o Futuro </t>
  </si>
  <si>
    <t xml:space="preserve">Sistema SISA: Registro e Monitoramento da Violência Doméstica </t>
  </si>
  <si>
    <t xml:space="preserve">Catador de Materiais Recicláveis: Cidadania e Direito a Cidade </t>
  </si>
  <si>
    <t xml:space="preserve">Oficina Mapeamento de Concentrações de Pessoas em Situação de Rua para Pesquisa Censitária </t>
  </si>
  <si>
    <t xml:space="preserve">Oficina de Instrução de Processos </t>
  </si>
  <si>
    <t>Férias, segundo o decreto nº 62.555/2023</t>
  </si>
  <si>
    <t xml:space="preserve">Luta Antirracista </t>
  </si>
  <si>
    <t xml:space="preserve">Seminário Intersetorial Pontes para o Futuro </t>
  </si>
  <si>
    <t>A poitica de Assistência Social no Âmbito da Coordenação de Proteção Social Básica</t>
  </si>
  <si>
    <t>Formação De Pesquisadores Para Censo Da População em Situação de Rua</t>
  </si>
  <si>
    <t xml:space="preserve">Recursos de Informação IBGE </t>
  </si>
  <si>
    <t xml:space="preserve">Ação Formativa Projeto com Vivências </t>
  </si>
  <si>
    <t xml:space="preserve">Trabalho Social com Familias </t>
  </si>
  <si>
    <t xml:space="preserve">Curso de Extensão UNIP-ESPASO: Qualificação da Atenção à Infância e Adolescencia </t>
  </si>
  <si>
    <t>Encontros Formativos - integração - CRAS/PAIF e SCFV</t>
  </si>
  <si>
    <t xml:space="preserve">Somos Tod@s Imigrantes - Módulo Introdutório </t>
  </si>
  <si>
    <t xml:space="preserve">Conhecer Para Incluir </t>
  </si>
  <si>
    <t xml:space="preserve">Direitos das Juventudes e Metodologias Participativas: a Prática do Jogo Bora Lá! </t>
  </si>
  <si>
    <t xml:space="preserve">Capacitação sobre a Pessoa com Deficiência Intelectual e Transtorno de Espectro Autista </t>
  </si>
  <si>
    <t xml:space="preserve">SCFV: Organização e Prática Cotidiana </t>
  </si>
  <si>
    <t>Somos Tod@s Imigrantes - Módulo Especifico</t>
  </si>
  <si>
    <t>Ciclo Formativo SAICA's São Paulo</t>
  </si>
  <si>
    <t xml:space="preserve">Responsabilidade Socioambiental e o Protagonismo dos Catadores na Economia Circular </t>
  </si>
  <si>
    <t>Encontro de Sensibilização Oficinas "Como Lidar com as Minhas Emoções"</t>
  </si>
  <si>
    <t xml:space="preserve">Como Lidar com Minhas Emoções </t>
  </si>
  <si>
    <t>Desaparecimento de Pessoas e Atenção aos Seus Familiares</t>
  </si>
  <si>
    <t>10 anos do CREAS Butantã: Resgate e Resistência</t>
  </si>
  <si>
    <t>Seminário Nacional - Educação Permanente do SUAS: Instrumentalização de Gestores para a Efetiva Implementação</t>
  </si>
  <si>
    <t xml:space="preserve">Ampliando a Efetividade do SGD: o Papel da Rede de Proteção </t>
  </si>
  <si>
    <t xml:space="preserve">Oficina de Libras </t>
  </si>
  <si>
    <t>RH NA ÁREA - Encontro e Reflexões Sobre Saúde no Trabalho e Rotinas de Gestão de Pessoas na Área</t>
  </si>
  <si>
    <t>Seminário Gênero e Masculinidades: O Papel dos Profissionais do Gênero Masculino no Enfrentamento à Violência Contra a Mulher</t>
  </si>
  <si>
    <t>OFICINA COMPLEMENTAR CAPACITAÇÃO CADUNICO</t>
  </si>
  <si>
    <t>Apresentando a Defensoria Pública de São Paulo para trabalhadores/as do SUAS no município de São Paulo</t>
  </si>
  <si>
    <t>Desafios da Proteção Social na Efetivação da Inclusão</t>
  </si>
  <si>
    <t>Práticas, Fluxos e Diretrizes para o Atendimento Socioassistencial às Mulheres: Normas Técnicas como Instrumento Norteador do Trabalho Técnico</t>
  </si>
  <si>
    <t>Capacitação sobre o Sistema de Informação do Atendimento aos usuários (SISA)</t>
  </si>
  <si>
    <t>O Fluxo Nacional de Atendimento a vítimas de tráfico de pessoas e os Golpes Online</t>
  </si>
  <si>
    <t>Alinhamento de fluxo Portaria 62/SMADS/2026 - CADSMADS e Mérito Social</t>
  </si>
  <si>
    <t xml:space="preserve">Elaboração de Relatórios e Escrita </t>
  </si>
  <si>
    <t>PROJETO DE PREVENÇÃO DA VIOLÊNCIA DOMÉSTICA E FAMILIAR CONTRA MULHERES COM A ESTRATÉGIA DE SAÚDE DA FAMÍLIA</t>
  </si>
  <si>
    <t>2º Reunião de Gestão SMADS/SAS</t>
  </si>
  <si>
    <t>Atendimento SGTS</t>
  </si>
  <si>
    <t>CADASTRO DOMICILIAR - PROTOCOLO DE EXECUÇÃO CADASTRAL</t>
  </si>
  <si>
    <t xml:space="preserve">Comissão Técnica da Parceria Global pelo Fim da Violência contra Criança e Adolescentes </t>
  </si>
  <si>
    <t>Encontro Base para orientação dos G.P.E,I,C,P.C.D.P.A.S.R</t>
  </si>
  <si>
    <t>ENCONTRO INTERSETORIAL DA INFÂNCIA</t>
  </si>
  <si>
    <t>GT de Diversidade e Equidade Étnico-Racial do Instituto Fazendo Historia</t>
  </si>
  <si>
    <t>GT Norma Técnica CA (adulto masculino e misto)</t>
  </si>
  <si>
    <t>Planejamento Estratégico 2026</t>
  </si>
  <si>
    <t>Plantão de Dúvidas - Inscrição COMAS</t>
  </si>
  <si>
    <t>Reunião Bimestral de SEAS com Gerentes, Gestores e CPSE</t>
  </si>
  <si>
    <t>Reunião com as SAS</t>
  </si>
  <si>
    <t xml:space="preserve">Reunião com OSC </t>
  </si>
  <si>
    <t>Reunião com pesquisadores para a Pesquisa Socioeconômica das pessoas em situação de rua</t>
  </si>
  <si>
    <t>Reunião com Técnico</t>
  </si>
  <si>
    <t>Reunião de Coordenadores de CRAS</t>
  </si>
  <si>
    <t xml:space="preserve">Reunião de CREAS e Centro POP </t>
  </si>
  <si>
    <t xml:space="preserve">Reunião de Equipe </t>
  </si>
  <si>
    <t>Reunião de Equipe - ESPASO</t>
  </si>
  <si>
    <t>Reunião de Gerentes e Gestores de Parceria dos SMSE-MA</t>
  </si>
  <si>
    <t xml:space="preserve">Reunião de Integração de Novos Servidores, Residentes e Estagiários </t>
  </si>
  <si>
    <t>Reunião de Rede</t>
  </si>
  <si>
    <t xml:space="preserve">Reunião EDOC SMADS </t>
  </si>
  <si>
    <t xml:space="preserve">Reunião ESPASO - Escola de Formação da Saúde </t>
  </si>
  <si>
    <t>Reunião ESPASO - Ministério Público</t>
  </si>
  <si>
    <t>Reunião extraordinária da Parceria Global para o enfrentamento da violência contra crianças e adolescentes</t>
  </si>
  <si>
    <t>Reunião GSUAS</t>
  </si>
  <si>
    <t>Reunião GSUAS e SAS</t>
  </si>
  <si>
    <t>Reunião Intersecretarial entre Saúde e Assistência</t>
  </si>
  <si>
    <t>Reunião Intersecretarial entre SMADS e SMS II</t>
  </si>
  <si>
    <t xml:space="preserve">Reunião Mestrado - Liderança CRAS </t>
  </si>
  <si>
    <t>Reunião Oficina Da IN 02</t>
  </si>
  <si>
    <t>Reunião Semestral dos MSE's, Defensoria Pública e Rede Intersetorial</t>
  </si>
  <si>
    <t xml:space="preserve">REUNIÃO SMADS, GSUAS, CGB X COORDENADORES DE CRAS </t>
  </si>
  <si>
    <t xml:space="preserve">Reunião Sobre a Norma Técnica para as Equipes de Casa Lar e Gestores de Parceria do CREAS </t>
  </si>
  <si>
    <t>GABINETE</t>
  </si>
  <si>
    <t>SAS VILA MARIANA / SMS</t>
  </si>
  <si>
    <t>INSTITUTO FAZENDO HISTÓRIA</t>
  </si>
  <si>
    <t xml:space="preserve">CPSE / SEAS </t>
  </si>
  <si>
    <t>EDOC</t>
  </si>
  <si>
    <t>EMS</t>
  </si>
  <si>
    <t>CREAS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</si>
</sst>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6"/>
      <color rgb="FFFFFFFF"/>
      <name val="Calibri"/>
      <family val="2"/>
    </font>
    <font>
      <b/>
      <sz val="11"/>
      <color rgb="FFFFFFFF"/>
      <name val="Calibri"/>
      <family val="2"/>
    </font>
    <font>
      <sz val="10"/>
      <color rgb="FF000000"/>
      <name val="Calibri"/>
      <family val="2"/>
    </font>
    <font>
      <b/>
      <sz val="18"/>
      <color rgb="FF000000"/>
      <name val="Calibri"/>
      <family val="2"/>
    </font>
    <font>
      <b/>
      <sz val="18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5F497A"/>
        <bgColor rgb="FF5F497A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E26B0A"/>
        <bgColor rgb="FF000000"/>
      </patternFill>
    </fill>
    <fill>
      <patternFill patternType="solid">
        <fgColor rgb="FF60497A"/>
        <bgColor rgb="FFE36C09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8" borderId="9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</cellXfs>
  <cellStyles count="1">
    <cellStyle name="Normal" xfId="0" builtinId="0"/>
  </cellStyles>
  <dxfs count="176">
    <dxf>
      <font>
        <color theme="1"/>
      </font>
      <fill>
        <patternFill patternType="solid">
          <bgColor rgb="FFFFEB9C"/>
        </patternFill>
      </fill>
    </dxf>
    <dxf>
      <font>
        <color theme="1"/>
      </font>
      <fill>
        <patternFill patternType="solid">
          <bgColor rgb="FFFFEB9C"/>
        </patternFill>
      </fill>
    </dxf>
    <dxf>
      <font>
        <color theme="1"/>
      </font>
      <fill>
        <patternFill patternType="solid">
          <bgColor rgb="FFFFEB9C"/>
        </patternFill>
      </fill>
    </dxf>
    <dxf>
      <font>
        <color theme="1"/>
      </font>
      <fill>
        <patternFill patternType="solid">
          <bgColor rgb="FFFFEB9C"/>
        </patternFill>
      </fill>
    </dxf>
    <dxf>
      <font>
        <color theme="1"/>
      </font>
      <fill>
        <patternFill patternType="solid"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solid">
          <bgColor theme="5" tint="0.59999389629810485"/>
        </patternFill>
      </fill>
    </dxf>
    <dxf>
      <font>
        <color theme="1"/>
      </font>
      <fill>
        <patternFill patternType="solid">
          <bgColor theme="1" tint="0.499984740745262"/>
        </patternFill>
      </fill>
    </dxf>
    <dxf>
      <font>
        <color theme="1"/>
      </font>
      <fill>
        <patternFill patternType="solid">
          <bgColor rgb="FFCF6B6B"/>
        </patternFill>
      </fill>
    </dxf>
    <dxf>
      <font>
        <color theme="1"/>
      </font>
      <fill>
        <patternFill patternType="solid">
          <bgColor rgb="FFFFEB9C"/>
        </patternFill>
      </fill>
    </dxf>
    <dxf>
      <font>
        <color theme="1"/>
      </font>
      <fill>
        <patternFill patternType="solid">
          <bgColor rgb="FFFFEB9C"/>
        </patternFill>
      </fill>
    </dxf>
    <dxf>
      <font>
        <color theme="1"/>
      </font>
      <fill>
        <patternFill patternType="solid">
          <bgColor rgb="FFFFEB9C"/>
        </patternFill>
      </fill>
    </dxf>
    <dxf>
      <font>
        <color theme="1"/>
      </font>
      <fill>
        <patternFill patternType="solid">
          <bgColor rgb="FFFFEB9C"/>
        </patternFill>
      </fill>
    </dxf>
    <dxf>
      <font>
        <color theme="1"/>
      </font>
      <fill>
        <patternFill patternType="solid"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solid">
          <bgColor theme="5" tint="0.59999389629810485"/>
        </patternFill>
      </fill>
    </dxf>
    <dxf>
      <font>
        <color theme="1"/>
      </font>
      <fill>
        <patternFill patternType="solid">
          <bgColor theme="1" tint="0.499984740745262"/>
        </patternFill>
      </fill>
    </dxf>
    <dxf>
      <font>
        <color theme="1"/>
      </font>
      <fill>
        <patternFill patternType="solid">
          <bgColor rgb="FFCF6B6B"/>
        </patternFill>
      </fill>
    </dxf>
    <dxf>
      <font>
        <color theme="1"/>
      </font>
      <fill>
        <patternFill patternType="solid">
          <bgColor rgb="FFFFEB9C"/>
        </patternFill>
      </fill>
    </dxf>
    <dxf>
      <font>
        <color theme="1"/>
      </font>
      <fill>
        <patternFill patternType="solid">
          <bgColor rgb="FFFFEB9C"/>
        </patternFill>
      </fill>
    </dxf>
    <dxf>
      <font>
        <color theme="1"/>
      </font>
      <fill>
        <patternFill patternType="solid">
          <bgColor rgb="FFFFEB9C"/>
        </patternFill>
      </fill>
    </dxf>
    <dxf>
      <font>
        <color theme="1"/>
      </font>
      <fill>
        <patternFill patternType="solid">
          <bgColor rgb="FFFFEB9C"/>
        </patternFill>
      </fill>
    </dxf>
    <dxf>
      <font>
        <color theme="1"/>
      </font>
      <fill>
        <patternFill patternType="solid"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solid">
          <bgColor theme="5" tint="0.59999389629810485"/>
        </patternFill>
      </fill>
    </dxf>
    <dxf>
      <font>
        <color theme="1"/>
      </font>
      <fill>
        <patternFill patternType="solid">
          <bgColor theme="1" tint="0.499984740745262"/>
        </patternFill>
      </fill>
    </dxf>
    <dxf>
      <font>
        <color theme="1"/>
      </font>
      <fill>
        <patternFill patternType="solid">
          <bgColor rgb="FFCF6B6B"/>
        </patternFill>
      </fill>
    </dxf>
    <dxf>
      <font>
        <color theme="1"/>
      </font>
      <fill>
        <patternFill patternType="solid">
          <bgColor rgb="FFFFEB9C"/>
        </patternFill>
      </fill>
    </dxf>
    <dxf>
      <font>
        <color theme="1"/>
      </font>
      <fill>
        <patternFill patternType="solid">
          <bgColor rgb="FFFFEB9C"/>
        </patternFill>
      </fill>
    </dxf>
    <dxf>
      <font>
        <color theme="1"/>
      </font>
      <fill>
        <patternFill patternType="solid">
          <bgColor rgb="FFFFEB9C"/>
        </patternFill>
      </fill>
    </dxf>
    <dxf>
      <font>
        <color theme="1"/>
      </font>
      <fill>
        <patternFill patternType="solid">
          <bgColor rgb="FFFFEB9C"/>
        </patternFill>
      </fill>
    </dxf>
    <dxf>
      <font>
        <color theme="1"/>
      </font>
      <fill>
        <patternFill patternType="solid"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solid">
          <bgColor theme="5" tint="0.59999389629810485"/>
        </patternFill>
      </fill>
    </dxf>
    <dxf>
      <font>
        <color theme="1"/>
      </font>
      <fill>
        <patternFill patternType="solid">
          <bgColor theme="1" tint="0.499984740745262"/>
        </patternFill>
      </fill>
    </dxf>
    <dxf>
      <font>
        <color theme="1"/>
      </font>
      <fill>
        <patternFill patternType="solid">
          <bgColor rgb="FFCF6B6B"/>
        </patternFill>
      </fill>
    </dxf>
    <dxf>
      <font>
        <color theme="1"/>
      </font>
      <fill>
        <patternFill patternType="solid">
          <bgColor rgb="FFFFEB9C"/>
        </patternFill>
      </fill>
    </dxf>
    <dxf>
      <font>
        <color theme="1"/>
      </font>
      <fill>
        <patternFill patternType="solid">
          <bgColor rgb="FFFFEB9C"/>
        </patternFill>
      </fill>
    </dxf>
    <dxf>
      <font>
        <color theme="1"/>
      </font>
      <fill>
        <patternFill patternType="solid">
          <bgColor rgb="FFFFEB9C"/>
        </patternFill>
      </fill>
    </dxf>
    <dxf>
      <font>
        <color theme="1"/>
      </font>
      <fill>
        <patternFill patternType="solid">
          <bgColor rgb="FFC6EFCE"/>
        </patternFill>
      </fill>
    </dxf>
    <dxf>
      <font>
        <color theme="1"/>
      </font>
      <fill>
        <patternFill patternType="solid">
          <bgColor theme="1" tint="0.499984740745262"/>
        </patternFill>
      </fill>
    </dxf>
    <dxf>
      <font>
        <color theme="1"/>
      </font>
      <fill>
        <patternFill patternType="solid">
          <bgColor rgb="FFCF6B6B"/>
        </patternFill>
      </fill>
    </dxf>
    <dxf>
      <font>
        <color theme="1"/>
      </font>
      <fill>
        <patternFill patternType="solid"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solid">
          <bgColor rgb="FFFFEB9C"/>
        </patternFill>
      </fill>
    </dxf>
    <dxf>
      <font>
        <color theme="1"/>
      </font>
      <fill>
        <patternFill patternType="solid">
          <bgColor rgb="FFFFEB9C"/>
        </patternFill>
      </fill>
    </dxf>
    <dxf>
      <font>
        <color theme="1"/>
      </font>
      <fill>
        <patternFill patternType="solid">
          <bgColor rgb="FFFFEB9C"/>
        </patternFill>
      </fill>
    </dxf>
    <dxf>
      <font>
        <color theme="1"/>
      </font>
      <fill>
        <patternFill patternType="solid">
          <bgColor rgb="FFFFEB9C"/>
        </patternFill>
      </fill>
    </dxf>
    <dxf>
      <font>
        <color theme="1"/>
      </font>
      <fill>
        <patternFill patternType="solid"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solid">
          <bgColor theme="5" tint="0.59999389629810485"/>
        </patternFill>
      </fill>
    </dxf>
    <dxf>
      <font>
        <color theme="1"/>
      </font>
      <fill>
        <patternFill patternType="solid">
          <bgColor theme="1" tint="0.499984740745262"/>
        </patternFill>
      </fill>
    </dxf>
    <dxf>
      <font>
        <color theme="1"/>
      </font>
      <fill>
        <patternFill patternType="solid">
          <bgColor rgb="FFCF6B6B"/>
        </patternFill>
      </fill>
    </dxf>
    <dxf>
      <font>
        <color theme="1"/>
      </font>
      <fill>
        <patternFill patternType="solid">
          <bgColor rgb="FFFFEB9C"/>
        </patternFill>
      </fill>
    </dxf>
    <dxf>
      <font>
        <color theme="1"/>
      </font>
      <fill>
        <patternFill patternType="solid">
          <bgColor rgb="FFFFEB9C"/>
        </patternFill>
      </fill>
    </dxf>
    <dxf>
      <font>
        <color theme="1"/>
      </font>
      <fill>
        <patternFill patternType="solid">
          <bgColor rgb="FFFFEB9C"/>
        </patternFill>
      </fill>
    </dxf>
    <dxf>
      <font>
        <color theme="1"/>
      </font>
      <fill>
        <patternFill patternType="solid">
          <bgColor rgb="FFFFEB9C"/>
        </patternFill>
      </fill>
    </dxf>
    <dxf>
      <font>
        <color theme="1"/>
      </font>
      <fill>
        <patternFill patternType="solid"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solid">
          <bgColor theme="5" tint="0.59999389629810485"/>
        </patternFill>
      </fill>
    </dxf>
    <dxf>
      <font>
        <color theme="1"/>
      </font>
      <fill>
        <patternFill patternType="solid">
          <bgColor theme="1" tint="0.499984740745262"/>
        </patternFill>
      </fill>
    </dxf>
    <dxf>
      <font>
        <color theme="1"/>
      </font>
      <fill>
        <patternFill patternType="solid">
          <bgColor rgb="FFCF6B6B"/>
        </patternFill>
      </fill>
    </dxf>
    <dxf>
      <font>
        <color theme="1"/>
      </font>
      <fill>
        <patternFill patternType="solid">
          <bgColor rgb="FFFFEB9C"/>
        </patternFill>
      </fill>
    </dxf>
    <dxf>
      <font>
        <color theme="1"/>
      </font>
      <fill>
        <patternFill patternType="solid">
          <bgColor rgb="FFFFEB9C"/>
        </patternFill>
      </fill>
    </dxf>
    <dxf>
      <font>
        <color theme="1"/>
      </font>
      <fill>
        <patternFill patternType="solid">
          <bgColor rgb="FFFFEB9C"/>
        </patternFill>
      </fill>
    </dxf>
    <dxf>
      <font>
        <color theme="1"/>
      </font>
      <fill>
        <patternFill patternType="solid">
          <bgColor rgb="FFFFEB9C"/>
        </patternFill>
      </fill>
    </dxf>
    <dxf>
      <font>
        <color theme="1"/>
      </font>
      <fill>
        <patternFill patternType="solid"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solid">
          <bgColor theme="5" tint="0.59999389629810485"/>
        </patternFill>
      </fill>
    </dxf>
    <dxf>
      <font>
        <color theme="1"/>
      </font>
      <fill>
        <patternFill patternType="solid">
          <bgColor theme="1" tint="0.499984740745262"/>
        </patternFill>
      </fill>
    </dxf>
    <dxf>
      <font>
        <color theme="1"/>
      </font>
      <fill>
        <patternFill patternType="solid">
          <bgColor rgb="FFCF6B6B"/>
        </patternFill>
      </fill>
    </dxf>
    <dxf>
      <font>
        <color theme="1"/>
      </font>
      <fill>
        <patternFill patternType="solid">
          <bgColor rgb="FFFFEB9C"/>
        </patternFill>
      </fill>
    </dxf>
    <dxf>
      <font>
        <color theme="1"/>
      </font>
      <fill>
        <patternFill patternType="solid">
          <bgColor rgb="FFFFEB9C"/>
        </patternFill>
      </fill>
    </dxf>
    <dxf>
      <font>
        <color theme="1"/>
      </font>
      <fill>
        <patternFill patternType="solid">
          <bgColor rgb="FFFFEB9C"/>
        </patternFill>
      </fill>
    </dxf>
    <dxf>
      <font>
        <color theme="1"/>
      </font>
      <fill>
        <patternFill patternType="solid">
          <bgColor rgb="FFFFEB9C"/>
        </patternFill>
      </fill>
    </dxf>
    <dxf>
      <font>
        <color theme="1"/>
      </font>
      <fill>
        <patternFill patternType="solid"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solid">
          <bgColor theme="5" tint="0.59999389629810485"/>
        </patternFill>
      </fill>
    </dxf>
    <dxf>
      <font>
        <color theme="1"/>
      </font>
      <fill>
        <patternFill patternType="solid">
          <bgColor theme="1" tint="0.499984740745262"/>
        </patternFill>
      </fill>
    </dxf>
    <dxf>
      <font>
        <color theme="1"/>
      </font>
      <fill>
        <patternFill patternType="solid">
          <bgColor rgb="FFCF6B6B"/>
        </patternFill>
      </fill>
    </dxf>
    <dxf>
      <font>
        <color theme="1"/>
      </font>
      <fill>
        <patternFill patternType="solid">
          <bgColor rgb="FFFFEB9C"/>
        </patternFill>
      </fill>
    </dxf>
    <dxf>
      <font>
        <color theme="1"/>
      </font>
      <fill>
        <patternFill patternType="solid">
          <bgColor rgb="FFFFEB9C"/>
        </patternFill>
      </fill>
    </dxf>
    <dxf>
      <font>
        <color theme="1"/>
      </font>
      <fill>
        <patternFill patternType="solid">
          <bgColor rgb="FFFFEB9C"/>
        </patternFill>
      </fill>
    </dxf>
    <dxf>
      <font>
        <color theme="1"/>
      </font>
      <fill>
        <patternFill patternType="solid">
          <bgColor rgb="FFC6EFCE"/>
        </patternFill>
      </fill>
    </dxf>
    <dxf>
      <font>
        <color theme="1"/>
      </font>
      <fill>
        <patternFill patternType="solid">
          <bgColor theme="1" tint="0.499984740745262"/>
        </patternFill>
      </fill>
    </dxf>
    <dxf>
      <font>
        <color theme="1"/>
      </font>
      <fill>
        <patternFill patternType="solid">
          <bgColor rgb="FFCF6B6B"/>
        </patternFill>
      </fill>
    </dxf>
    <dxf>
      <font>
        <color theme="1"/>
      </font>
      <fill>
        <patternFill patternType="solid"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solid">
          <bgColor rgb="FFFFEB9C"/>
        </patternFill>
      </fill>
    </dxf>
    <dxf>
      <font>
        <color theme="1"/>
      </font>
      <fill>
        <patternFill patternType="solid">
          <bgColor rgb="FFFFEB9C"/>
        </patternFill>
      </fill>
    </dxf>
    <dxf>
      <font>
        <color theme="1"/>
      </font>
      <fill>
        <patternFill patternType="solid">
          <bgColor rgb="FFFFEB9C"/>
        </patternFill>
      </fill>
    </dxf>
    <dxf>
      <font>
        <color theme="1"/>
      </font>
      <fill>
        <patternFill patternType="solid">
          <bgColor rgb="FFFFEB9C"/>
        </patternFill>
      </fill>
    </dxf>
    <dxf>
      <font>
        <color theme="1"/>
      </font>
      <fill>
        <patternFill patternType="solid"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solid">
          <bgColor theme="5" tint="0.59999389629810485"/>
        </patternFill>
      </fill>
    </dxf>
    <dxf>
      <font>
        <color theme="1"/>
      </font>
      <fill>
        <patternFill patternType="solid">
          <bgColor theme="1" tint="0.499984740745262"/>
        </patternFill>
      </fill>
    </dxf>
    <dxf>
      <font>
        <color theme="1"/>
      </font>
      <fill>
        <patternFill patternType="solid">
          <bgColor rgb="FFCF6B6B"/>
        </patternFill>
      </fill>
    </dxf>
    <dxf>
      <font>
        <color theme="1"/>
      </font>
      <fill>
        <patternFill patternType="solid">
          <bgColor rgb="FFFFEB9C"/>
        </patternFill>
      </fill>
    </dxf>
    <dxf>
      <font>
        <color theme="1"/>
      </font>
      <fill>
        <patternFill patternType="solid">
          <bgColor rgb="FFFFEB9C"/>
        </patternFill>
      </fill>
    </dxf>
    <dxf>
      <font>
        <color theme="1"/>
      </font>
      <fill>
        <patternFill patternType="solid">
          <bgColor rgb="FFFFEB9C"/>
        </patternFill>
      </fill>
    </dxf>
    <dxf>
      <font>
        <color theme="1"/>
      </font>
      <fill>
        <patternFill patternType="solid">
          <bgColor rgb="FFFFEB9C"/>
        </patternFill>
      </fill>
    </dxf>
    <dxf>
      <font>
        <color theme="1"/>
      </font>
      <fill>
        <patternFill patternType="solid"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solid">
          <bgColor theme="5" tint="0.59999389629810485"/>
        </patternFill>
      </fill>
    </dxf>
    <dxf>
      <font>
        <color theme="1"/>
      </font>
      <fill>
        <patternFill patternType="solid">
          <bgColor theme="1" tint="0.499984740745262"/>
        </patternFill>
      </fill>
    </dxf>
    <dxf>
      <font>
        <color theme="1"/>
      </font>
      <fill>
        <patternFill patternType="solid">
          <bgColor rgb="FFCF6B6B"/>
        </patternFill>
      </fill>
    </dxf>
    <dxf>
      <font>
        <color theme="1"/>
      </font>
      <fill>
        <patternFill patternType="solid">
          <bgColor rgb="FFFFEB9C"/>
        </patternFill>
      </fill>
    </dxf>
    <dxf>
      <font>
        <color theme="1"/>
      </font>
      <fill>
        <patternFill patternType="solid">
          <bgColor rgb="FFFFEB9C"/>
        </patternFill>
      </fill>
    </dxf>
    <dxf>
      <font>
        <color theme="1"/>
      </font>
      <fill>
        <patternFill patternType="solid">
          <bgColor rgb="FFFFEB9C"/>
        </patternFill>
      </fill>
    </dxf>
    <dxf>
      <font>
        <color theme="1"/>
      </font>
      <fill>
        <patternFill patternType="solid">
          <bgColor rgb="FFFFEB9C"/>
        </patternFill>
      </fill>
    </dxf>
    <dxf>
      <font>
        <color theme="1"/>
      </font>
      <fill>
        <patternFill patternType="solid"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solid">
          <bgColor theme="5" tint="0.59999389629810485"/>
        </patternFill>
      </fill>
    </dxf>
    <dxf>
      <font>
        <color theme="1"/>
      </font>
      <fill>
        <patternFill patternType="solid">
          <bgColor theme="1" tint="0.499984740745262"/>
        </patternFill>
      </fill>
    </dxf>
    <dxf>
      <font>
        <color theme="1"/>
      </font>
      <fill>
        <patternFill patternType="solid">
          <bgColor rgb="FFCF6B6B"/>
        </patternFill>
      </fill>
    </dxf>
    <dxf>
      <font>
        <color theme="1"/>
      </font>
      <fill>
        <patternFill patternType="solid">
          <bgColor rgb="FFFFEB9C"/>
        </patternFill>
      </fill>
    </dxf>
    <dxf>
      <font>
        <color theme="1"/>
      </font>
      <fill>
        <patternFill patternType="solid">
          <bgColor rgb="FFFFEB9C"/>
        </patternFill>
      </fill>
    </dxf>
    <dxf>
      <font>
        <color theme="1"/>
      </font>
      <fill>
        <patternFill patternType="solid">
          <bgColor rgb="FFFFEB9C"/>
        </patternFill>
      </fill>
    </dxf>
    <dxf>
      <font>
        <color theme="1"/>
      </font>
      <fill>
        <patternFill patternType="solid">
          <bgColor rgb="FFFFEB9C"/>
        </patternFill>
      </fill>
    </dxf>
    <dxf>
      <font>
        <color theme="1"/>
      </font>
      <fill>
        <patternFill patternType="solid"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solid">
          <bgColor theme="5" tint="0.59999389629810485"/>
        </patternFill>
      </fill>
    </dxf>
    <dxf>
      <font>
        <color theme="1"/>
      </font>
      <fill>
        <patternFill patternType="solid">
          <bgColor theme="1" tint="0.499984740745262"/>
        </patternFill>
      </fill>
    </dxf>
    <dxf>
      <font>
        <color theme="1"/>
      </font>
      <fill>
        <patternFill patternType="solid">
          <bgColor rgb="FFCF6B6B"/>
        </patternFill>
      </fill>
    </dxf>
    <dxf>
      <font>
        <color theme="1"/>
      </font>
      <fill>
        <patternFill patternType="solid">
          <bgColor rgb="FFFFEB9C"/>
        </patternFill>
      </fill>
    </dxf>
    <dxf>
      <font>
        <color theme="1"/>
      </font>
      <fill>
        <patternFill patternType="solid">
          <bgColor rgb="FFFFEB9C"/>
        </patternFill>
      </fill>
    </dxf>
    <dxf>
      <font>
        <color theme="1"/>
      </font>
      <fill>
        <patternFill patternType="solid">
          <bgColor rgb="FFFFEB9C"/>
        </patternFill>
      </fill>
    </dxf>
    <dxf>
      <font>
        <color theme="1"/>
      </font>
      <fill>
        <patternFill patternType="solid">
          <bgColor rgb="FFC6EFCE"/>
        </patternFill>
      </fill>
    </dxf>
    <dxf>
      <font>
        <color theme="1"/>
      </font>
      <fill>
        <patternFill patternType="solid">
          <bgColor theme="1" tint="0.499984740745262"/>
        </patternFill>
      </fill>
    </dxf>
    <dxf>
      <font>
        <color theme="1"/>
      </font>
      <fill>
        <patternFill patternType="solid">
          <bgColor rgb="FFCF6B6B"/>
        </patternFill>
      </fill>
    </dxf>
    <dxf>
      <font>
        <color theme="1"/>
      </font>
      <fill>
        <patternFill patternType="solid"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solid">
          <bgColor rgb="FFFFEB9C"/>
        </patternFill>
      </fill>
    </dxf>
    <dxf>
      <font>
        <color theme="1"/>
      </font>
      <fill>
        <patternFill patternType="solid">
          <bgColor rgb="FFFFEB9C"/>
        </patternFill>
      </fill>
    </dxf>
    <dxf>
      <font>
        <color theme="1"/>
      </font>
      <fill>
        <patternFill patternType="solid">
          <bgColor rgb="FFFFEB9C"/>
        </patternFill>
      </fill>
    </dxf>
    <dxf>
      <font>
        <color theme="1"/>
      </font>
      <fill>
        <patternFill patternType="solid">
          <bgColor rgb="FFFFEB9C"/>
        </patternFill>
      </fill>
    </dxf>
    <dxf>
      <font>
        <color theme="1"/>
      </font>
      <fill>
        <patternFill patternType="solid"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solid">
          <bgColor theme="5" tint="0.59999389629810485"/>
        </patternFill>
      </fill>
    </dxf>
    <dxf>
      <font>
        <color theme="1"/>
      </font>
      <fill>
        <patternFill patternType="solid">
          <bgColor theme="1" tint="0.499984740745262"/>
        </patternFill>
      </fill>
    </dxf>
    <dxf>
      <font>
        <color theme="1"/>
      </font>
      <fill>
        <patternFill patternType="solid">
          <bgColor rgb="FFCF6B6B"/>
        </patternFill>
      </fill>
    </dxf>
    <dxf>
      <font>
        <color theme="1"/>
      </font>
      <fill>
        <patternFill patternType="solid">
          <bgColor rgb="FFFFEB9C"/>
        </patternFill>
      </fill>
    </dxf>
    <dxf>
      <font>
        <color theme="1"/>
      </font>
      <fill>
        <patternFill patternType="solid">
          <bgColor rgb="FFFFEB9C"/>
        </patternFill>
      </fill>
    </dxf>
    <dxf>
      <font>
        <color theme="1"/>
      </font>
      <fill>
        <patternFill patternType="solid">
          <bgColor rgb="FFFFEB9C"/>
        </patternFill>
      </fill>
    </dxf>
    <dxf>
      <font>
        <color theme="1"/>
      </font>
      <fill>
        <patternFill patternType="solid">
          <bgColor rgb="FFFFEB9C"/>
        </patternFill>
      </fill>
    </dxf>
    <dxf>
      <font>
        <color theme="1"/>
      </font>
      <fill>
        <patternFill patternType="solid"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solid">
          <bgColor theme="5" tint="0.59999389629810485"/>
        </patternFill>
      </fill>
    </dxf>
    <dxf>
      <font>
        <color theme="1"/>
      </font>
      <fill>
        <patternFill patternType="solid">
          <bgColor theme="1" tint="0.499984740745262"/>
        </patternFill>
      </fill>
    </dxf>
    <dxf>
      <font>
        <color theme="1"/>
      </font>
      <fill>
        <patternFill patternType="solid">
          <bgColor rgb="FFCF6B6B"/>
        </patternFill>
      </fill>
    </dxf>
    <dxf>
      <font>
        <color theme="1"/>
      </font>
      <fill>
        <patternFill patternType="solid">
          <bgColor rgb="FFFFEB9C"/>
        </patternFill>
      </fill>
    </dxf>
    <dxf>
      <font>
        <color theme="1"/>
      </font>
      <fill>
        <patternFill patternType="solid">
          <bgColor rgb="FFFFEB9C"/>
        </patternFill>
      </fill>
    </dxf>
    <dxf>
      <font>
        <color theme="1"/>
      </font>
      <fill>
        <patternFill patternType="solid">
          <bgColor rgb="FFFFEB9C"/>
        </patternFill>
      </fill>
    </dxf>
    <dxf>
      <font>
        <color theme="1"/>
      </font>
      <fill>
        <patternFill patternType="solid">
          <bgColor rgb="FFFFEB9C"/>
        </patternFill>
      </fill>
    </dxf>
    <dxf>
      <font>
        <color theme="1"/>
      </font>
      <fill>
        <patternFill patternType="solid"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solid">
          <bgColor theme="5" tint="0.59999389629810485"/>
        </patternFill>
      </fill>
    </dxf>
    <dxf>
      <font>
        <color theme="1"/>
      </font>
      <fill>
        <patternFill patternType="solid">
          <bgColor theme="1" tint="0.499984740745262"/>
        </patternFill>
      </fill>
    </dxf>
    <dxf>
      <font>
        <color theme="1"/>
      </font>
      <fill>
        <patternFill patternType="solid">
          <bgColor rgb="FFCF6B6B"/>
        </patternFill>
      </fill>
    </dxf>
    <dxf>
      <font>
        <color theme="1"/>
      </font>
      <fill>
        <patternFill patternType="solid">
          <bgColor rgb="FFFFEB9C"/>
        </patternFill>
      </fill>
    </dxf>
    <dxf>
      <font>
        <color theme="1"/>
      </font>
      <fill>
        <patternFill patternType="solid">
          <bgColor rgb="FFFFEB9C"/>
        </patternFill>
      </fill>
    </dxf>
    <dxf>
      <font>
        <color theme="1"/>
      </font>
      <fill>
        <patternFill patternType="solid">
          <bgColor rgb="FFFFEB9C"/>
        </patternFill>
      </fill>
    </dxf>
    <dxf>
      <font>
        <color theme="1"/>
      </font>
      <fill>
        <patternFill patternType="solid">
          <bgColor rgb="FFFFEB9C"/>
        </patternFill>
      </fill>
    </dxf>
    <dxf>
      <font>
        <color theme="1"/>
      </font>
      <fill>
        <patternFill patternType="solid"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solid">
          <bgColor theme="5" tint="0.59999389629810485"/>
        </patternFill>
      </fill>
    </dxf>
    <dxf>
      <font>
        <color theme="1"/>
      </font>
      <fill>
        <patternFill patternType="solid">
          <bgColor theme="1" tint="0.499984740745262"/>
        </patternFill>
      </fill>
    </dxf>
    <dxf>
      <font>
        <color theme="1"/>
      </font>
      <fill>
        <patternFill patternType="solid">
          <bgColor rgb="FFCF6B6B"/>
        </patternFill>
      </fill>
    </dxf>
    <dxf>
      <font>
        <color theme="1"/>
      </font>
      <fill>
        <patternFill patternType="solid">
          <bgColor rgb="FFFFEB9C"/>
        </patternFill>
      </fill>
    </dxf>
    <dxf>
      <font>
        <color theme="1"/>
      </font>
      <fill>
        <patternFill patternType="solid">
          <bgColor rgb="FFFFEB9C"/>
        </patternFill>
      </fill>
    </dxf>
    <dxf>
      <font>
        <color theme="1"/>
      </font>
      <fill>
        <patternFill patternType="solid">
          <bgColor rgb="FFFFEB9C"/>
        </patternFill>
      </fill>
    </dxf>
    <dxf>
      <font>
        <color theme="1"/>
      </font>
      <fill>
        <patternFill patternType="solid">
          <bgColor rgb="FFC6EFCE"/>
        </patternFill>
      </fill>
    </dxf>
    <dxf>
      <font>
        <color theme="1"/>
      </font>
      <fill>
        <patternFill patternType="solid">
          <bgColor theme="1" tint="0.499984740745262"/>
        </patternFill>
      </fill>
    </dxf>
    <dxf>
      <font>
        <color theme="1"/>
      </font>
      <fill>
        <patternFill patternType="solid">
          <bgColor rgb="FFCF6B6B"/>
        </patternFill>
      </fill>
    </dxf>
    <dxf>
      <font>
        <color theme="1"/>
      </font>
      <fill>
        <patternFill patternType="solid"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D9C68-5D72-45A5-9150-EB1D29F6D476}">
  <dimension ref="A1:G137"/>
  <sheetViews>
    <sheetView tabSelected="1" topLeftCell="B1" workbookViewId="0">
      <pane ySplit="5" topLeftCell="A6" activePane="bottomLeft" state="frozen"/>
      <selection pane="bottomLeft" activeCell="C113" sqref="C113:G114"/>
    </sheetView>
  </sheetViews>
  <sheetFormatPr defaultRowHeight="15" x14ac:dyDescent="0.25"/>
  <cols>
    <col min="3" max="3" width="11.42578125" customWidth="1"/>
    <col min="4" max="4" width="17" customWidth="1"/>
    <col min="5" max="5" width="21.140625" customWidth="1"/>
    <col min="6" max="6" width="79" customWidth="1"/>
    <col min="7" max="7" width="19" customWidth="1"/>
    <col min="10" max="10" width="32.140625" customWidth="1"/>
    <col min="11" max="11" width="58.85546875" customWidth="1"/>
  </cols>
  <sheetData>
    <row r="1" spans="1:7" x14ac:dyDescent="0.25">
      <c r="A1" s="1"/>
      <c r="B1" s="1"/>
      <c r="C1" s="1"/>
      <c r="D1" s="1"/>
      <c r="E1" s="1"/>
      <c r="F1" s="1"/>
      <c r="G1" s="1"/>
    </row>
    <row r="2" spans="1:7" x14ac:dyDescent="0.25">
      <c r="A2" s="1"/>
      <c r="B2" s="1"/>
      <c r="C2" s="1"/>
      <c r="D2" s="1"/>
      <c r="E2" s="1"/>
      <c r="F2" s="1"/>
      <c r="G2" s="1"/>
    </row>
    <row r="3" spans="1:7" x14ac:dyDescent="0.25">
      <c r="A3" s="1"/>
      <c r="B3" s="1"/>
      <c r="C3" s="21" t="s">
        <v>11</v>
      </c>
      <c r="D3" s="22"/>
      <c r="E3" s="22"/>
      <c r="F3" s="22"/>
      <c r="G3" s="22"/>
    </row>
    <row r="4" spans="1:7" x14ac:dyDescent="0.25">
      <c r="A4" s="1"/>
      <c r="B4" s="1"/>
      <c r="C4" s="23"/>
      <c r="D4" s="24"/>
      <c r="E4" s="24"/>
      <c r="F4" s="24"/>
      <c r="G4" s="24"/>
    </row>
    <row r="5" spans="1:7" ht="33" customHeight="1" x14ac:dyDescent="0.25">
      <c r="A5" s="1"/>
      <c r="B5" s="1"/>
      <c r="C5" s="2" t="s">
        <v>0</v>
      </c>
      <c r="D5" s="2" t="s">
        <v>12</v>
      </c>
      <c r="E5" s="2" t="s">
        <v>1</v>
      </c>
      <c r="F5" s="2" t="s">
        <v>8</v>
      </c>
      <c r="G5" s="9" t="s">
        <v>13</v>
      </c>
    </row>
    <row r="6" spans="1:7" ht="32.25" customHeight="1" x14ac:dyDescent="0.25">
      <c r="A6" s="1"/>
      <c r="B6" s="1"/>
      <c r="C6" s="3">
        <v>2025</v>
      </c>
      <c r="D6" s="4" t="s">
        <v>14</v>
      </c>
      <c r="E6" s="4" t="s">
        <v>15</v>
      </c>
      <c r="F6" s="4" t="s">
        <v>16</v>
      </c>
      <c r="G6" s="17">
        <f>72*12</f>
        <v>864</v>
      </c>
    </row>
    <row r="7" spans="1:7" ht="32.25" customHeight="1" x14ac:dyDescent="0.25">
      <c r="A7" s="1"/>
      <c r="B7" s="1"/>
      <c r="C7" s="5">
        <v>2025</v>
      </c>
      <c r="D7" s="6" t="s">
        <v>14</v>
      </c>
      <c r="E7" s="6" t="s">
        <v>17</v>
      </c>
      <c r="F7" s="6" t="s">
        <v>18</v>
      </c>
      <c r="G7" s="18" t="s">
        <v>19</v>
      </c>
    </row>
    <row r="8" spans="1:7" ht="32.25" customHeight="1" x14ac:dyDescent="0.25">
      <c r="A8" s="1"/>
      <c r="B8" s="1"/>
      <c r="C8" s="3" t="s">
        <v>20</v>
      </c>
      <c r="D8" s="4" t="s">
        <v>21</v>
      </c>
      <c r="E8" s="4" t="s">
        <v>22</v>
      </c>
      <c r="F8" s="4" t="s">
        <v>23</v>
      </c>
      <c r="G8" s="18">
        <f>3*32</f>
        <v>96</v>
      </c>
    </row>
    <row r="9" spans="1:7" ht="32.25" customHeight="1" x14ac:dyDescent="0.25">
      <c r="A9" s="1"/>
      <c r="B9" s="1"/>
      <c r="C9" s="5" t="s">
        <v>20</v>
      </c>
      <c r="D9" s="6" t="s">
        <v>24</v>
      </c>
      <c r="E9" s="6" t="s">
        <v>22</v>
      </c>
      <c r="F9" s="6" t="s">
        <v>25</v>
      </c>
      <c r="G9" s="17">
        <f>27*12</f>
        <v>324</v>
      </c>
    </row>
    <row r="10" spans="1:7" ht="32.25" customHeight="1" x14ac:dyDescent="0.25">
      <c r="A10" s="1"/>
      <c r="B10" s="1"/>
      <c r="C10" s="3">
        <v>2025</v>
      </c>
      <c r="D10" s="4" t="s">
        <v>26</v>
      </c>
      <c r="E10" s="4" t="s">
        <v>22</v>
      </c>
      <c r="F10" s="4" t="s">
        <v>27</v>
      </c>
      <c r="G10" s="17" t="s">
        <v>28</v>
      </c>
    </row>
    <row r="11" spans="1:7" ht="32.25" customHeight="1" x14ac:dyDescent="0.25">
      <c r="A11" s="1"/>
      <c r="B11" s="1"/>
      <c r="C11" s="5" t="s">
        <v>20</v>
      </c>
      <c r="D11" s="6" t="s">
        <v>29</v>
      </c>
      <c r="E11" s="6" t="s">
        <v>31</v>
      </c>
      <c r="F11" s="6" t="s">
        <v>32</v>
      </c>
      <c r="G11" s="17">
        <f>2*35</f>
        <v>70</v>
      </c>
    </row>
    <row r="12" spans="1:7" ht="32.25" customHeight="1" x14ac:dyDescent="0.25">
      <c r="A12" s="1"/>
      <c r="B12" s="1"/>
      <c r="C12" s="3" t="s">
        <v>20</v>
      </c>
      <c r="D12" s="4" t="s">
        <v>30</v>
      </c>
      <c r="E12" s="4" t="s">
        <v>31</v>
      </c>
      <c r="F12" s="4" t="s">
        <v>33</v>
      </c>
      <c r="G12" s="17">
        <f>2*35</f>
        <v>70</v>
      </c>
    </row>
    <row r="13" spans="1:7" ht="32.25" customHeight="1" x14ac:dyDescent="0.25">
      <c r="A13" s="1"/>
      <c r="B13" s="1"/>
      <c r="C13" s="5" t="s">
        <v>20</v>
      </c>
      <c r="D13" s="6" t="s">
        <v>34</v>
      </c>
      <c r="E13" s="6" t="s">
        <v>2</v>
      </c>
      <c r="F13" s="6" t="s">
        <v>35</v>
      </c>
      <c r="G13" s="17" t="s">
        <v>36</v>
      </c>
    </row>
    <row r="14" spans="1:7" ht="32.25" customHeight="1" x14ac:dyDescent="0.25">
      <c r="A14" s="1"/>
      <c r="B14" s="1"/>
      <c r="C14" s="3" t="s">
        <v>20</v>
      </c>
      <c r="D14" s="4" t="s">
        <v>37</v>
      </c>
      <c r="E14" s="4" t="s">
        <v>38</v>
      </c>
      <c r="F14" s="4" t="s">
        <v>39</v>
      </c>
      <c r="G14" s="17">
        <f>2*25</f>
        <v>50</v>
      </c>
    </row>
    <row r="15" spans="1:7" ht="32.25" customHeight="1" x14ac:dyDescent="0.25">
      <c r="A15" s="1"/>
      <c r="B15" s="1"/>
      <c r="C15" s="5" t="s">
        <v>20</v>
      </c>
      <c r="D15" s="6" t="s">
        <v>14</v>
      </c>
      <c r="E15" s="6" t="s">
        <v>22</v>
      </c>
      <c r="F15" s="6" t="s">
        <v>40</v>
      </c>
      <c r="G15" s="17" t="s">
        <v>41</v>
      </c>
    </row>
    <row r="16" spans="1:7" ht="32.25" customHeight="1" x14ac:dyDescent="0.25">
      <c r="A16" s="1"/>
      <c r="B16" s="1"/>
      <c r="C16" s="3" t="s">
        <v>20</v>
      </c>
      <c r="D16" s="4" t="s">
        <v>42</v>
      </c>
      <c r="E16" s="4" t="s">
        <v>2</v>
      </c>
      <c r="F16" s="4" t="s">
        <v>43</v>
      </c>
      <c r="G16" s="17" t="s">
        <v>44</v>
      </c>
    </row>
    <row r="17" spans="1:7" ht="32.25" customHeight="1" x14ac:dyDescent="0.25">
      <c r="A17" s="1"/>
      <c r="B17" s="1"/>
      <c r="C17" s="5" t="s">
        <v>20</v>
      </c>
      <c r="D17" s="6" t="s">
        <v>42</v>
      </c>
      <c r="E17" s="6" t="s">
        <v>22</v>
      </c>
      <c r="F17" s="6" t="s">
        <v>45</v>
      </c>
      <c r="G17" s="17" t="s">
        <v>41</v>
      </c>
    </row>
    <row r="18" spans="1:7" ht="32.25" customHeight="1" x14ac:dyDescent="0.25">
      <c r="A18" s="1"/>
      <c r="B18" s="1"/>
      <c r="C18" s="3" t="s">
        <v>20</v>
      </c>
      <c r="D18" s="4" t="s">
        <v>46</v>
      </c>
      <c r="E18" s="4" t="s">
        <v>48</v>
      </c>
      <c r="F18" s="4" t="s">
        <v>49</v>
      </c>
      <c r="G18" s="18">
        <f>24+6</f>
        <v>30</v>
      </c>
    </row>
    <row r="19" spans="1:7" ht="32.25" customHeight="1" x14ac:dyDescent="0.25">
      <c r="A19" s="1"/>
      <c r="B19" s="1"/>
      <c r="C19" s="5" t="s">
        <v>20</v>
      </c>
      <c r="D19" s="6" t="s">
        <v>42</v>
      </c>
      <c r="E19" s="6" t="s">
        <v>48</v>
      </c>
      <c r="F19" s="7" t="s">
        <v>50</v>
      </c>
      <c r="G19" s="17" t="s">
        <v>51</v>
      </c>
    </row>
    <row r="20" spans="1:7" ht="32.25" customHeight="1" x14ac:dyDescent="0.25">
      <c r="A20" s="1"/>
      <c r="B20" s="1"/>
      <c r="C20" s="3" t="s">
        <v>20</v>
      </c>
      <c r="D20" s="4" t="s">
        <v>52</v>
      </c>
      <c r="E20" s="4" t="s">
        <v>48</v>
      </c>
      <c r="F20" s="4" t="s">
        <v>53</v>
      </c>
      <c r="G20" s="18">
        <f>14+12+12</f>
        <v>38</v>
      </c>
    </row>
    <row r="21" spans="1:7" ht="32.25" customHeight="1" x14ac:dyDescent="0.25">
      <c r="A21" s="1"/>
      <c r="B21" s="1"/>
      <c r="C21" s="5">
        <v>2025</v>
      </c>
      <c r="D21" s="6" t="s">
        <v>54</v>
      </c>
      <c r="E21" s="6" t="s">
        <v>48</v>
      </c>
      <c r="F21" s="6" t="s">
        <v>55</v>
      </c>
      <c r="G21" s="17">
        <f>2+2</f>
        <v>4</v>
      </c>
    </row>
    <row r="22" spans="1:7" ht="32.25" customHeight="1" x14ac:dyDescent="0.25">
      <c r="A22" s="1"/>
      <c r="B22" s="1"/>
      <c r="C22" s="3" t="s">
        <v>20</v>
      </c>
      <c r="D22" s="4" t="s">
        <v>56</v>
      </c>
      <c r="E22" s="4" t="s">
        <v>38</v>
      </c>
      <c r="F22" s="4" t="s">
        <v>58</v>
      </c>
      <c r="G22" s="17">
        <f>80</f>
        <v>80</v>
      </c>
    </row>
    <row r="23" spans="1:7" ht="32.25" customHeight="1" x14ac:dyDescent="0.25">
      <c r="A23" s="1"/>
      <c r="B23" s="1"/>
      <c r="C23" s="5" t="s">
        <v>20</v>
      </c>
      <c r="D23" s="6" t="s">
        <v>30</v>
      </c>
      <c r="E23" s="6" t="s">
        <v>5</v>
      </c>
      <c r="F23" s="6" t="s">
        <v>59</v>
      </c>
      <c r="G23" s="17">
        <f>2*25</f>
        <v>50</v>
      </c>
    </row>
    <row r="24" spans="1:7" ht="32.25" customHeight="1" x14ac:dyDescent="0.25">
      <c r="A24" s="1"/>
      <c r="B24" s="1"/>
      <c r="C24" s="3" t="s">
        <v>20</v>
      </c>
      <c r="D24" s="4" t="s">
        <v>34</v>
      </c>
      <c r="E24" s="4" t="s">
        <v>2</v>
      </c>
      <c r="F24" s="4" t="s">
        <v>60</v>
      </c>
      <c r="G24" s="17" t="s">
        <v>36</v>
      </c>
    </row>
    <row r="25" spans="1:7" ht="32.25" customHeight="1" x14ac:dyDescent="0.25">
      <c r="A25" s="1"/>
      <c r="B25" s="1"/>
      <c r="C25" s="5" t="s">
        <v>20</v>
      </c>
      <c r="D25" s="6" t="s">
        <v>54</v>
      </c>
      <c r="E25" s="6" t="s">
        <v>38</v>
      </c>
      <c r="F25" s="6" t="s">
        <v>61</v>
      </c>
      <c r="G25" s="17">
        <f>30</f>
        <v>30</v>
      </c>
    </row>
    <row r="26" spans="1:7" ht="32.25" customHeight="1" x14ac:dyDescent="0.25">
      <c r="A26" s="1"/>
      <c r="B26" s="1"/>
      <c r="C26" s="3" t="s">
        <v>20</v>
      </c>
      <c r="D26" s="4" t="s">
        <v>52</v>
      </c>
      <c r="E26" s="4" t="s">
        <v>31</v>
      </c>
      <c r="F26" s="4" t="s">
        <v>63</v>
      </c>
      <c r="G26" s="17">
        <f>4*80</f>
        <v>320</v>
      </c>
    </row>
    <row r="27" spans="1:7" ht="32.25" customHeight="1" x14ac:dyDescent="0.25">
      <c r="A27" s="1"/>
      <c r="B27" s="1"/>
      <c r="C27" s="5" t="s">
        <v>20</v>
      </c>
      <c r="D27" s="6" t="s">
        <v>52</v>
      </c>
      <c r="E27" s="6" t="s">
        <v>5</v>
      </c>
      <c r="F27" s="6" t="s">
        <v>64</v>
      </c>
      <c r="G27" s="17" t="s">
        <v>65</v>
      </c>
    </row>
    <row r="28" spans="1:7" ht="32.25" customHeight="1" x14ac:dyDescent="0.25">
      <c r="A28" s="1"/>
      <c r="B28" s="1"/>
      <c r="C28" s="3" t="s">
        <v>20</v>
      </c>
      <c r="D28" s="4" t="s">
        <v>34</v>
      </c>
      <c r="E28" s="4" t="s">
        <v>2</v>
      </c>
      <c r="F28" s="4" t="s">
        <v>66</v>
      </c>
      <c r="G28" s="17">
        <f>4*50</f>
        <v>200</v>
      </c>
    </row>
    <row r="29" spans="1:7" ht="32.25" customHeight="1" x14ac:dyDescent="0.25">
      <c r="A29" s="1"/>
      <c r="B29" s="1"/>
      <c r="C29" s="5">
        <v>2025</v>
      </c>
      <c r="D29" s="6" t="s">
        <v>54</v>
      </c>
      <c r="E29" s="6" t="s">
        <v>2</v>
      </c>
      <c r="F29" s="6" t="s">
        <v>67</v>
      </c>
      <c r="G29" s="17">
        <f>3*120</f>
        <v>360</v>
      </c>
    </row>
    <row r="30" spans="1:7" ht="32.25" customHeight="1" x14ac:dyDescent="0.25">
      <c r="A30" s="1"/>
      <c r="B30" s="1"/>
      <c r="C30" s="3" t="s">
        <v>20</v>
      </c>
      <c r="D30" s="4" t="s">
        <v>54</v>
      </c>
      <c r="E30" s="4" t="s">
        <v>38</v>
      </c>
      <c r="F30" s="4" t="s">
        <v>68</v>
      </c>
      <c r="G30" s="17">
        <f>70</f>
        <v>70</v>
      </c>
    </row>
    <row r="31" spans="1:7" ht="32.25" customHeight="1" x14ac:dyDescent="0.25">
      <c r="A31" s="1"/>
      <c r="B31" s="1"/>
      <c r="C31" s="5" t="s">
        <v>20</v>
      </c>
      <c r="D31" s="6" t="s">
        <v>42</v>
      </c>
      <c r="E31" s="6" t="s">
        <v>38</v>
      </c>
      <c r="F31" s="6" t="s">
        <v>69</v>
      </c>
      <c r="G31" s="17">
        <f>80</f>
        <v>80</v>
      </c>
    </row>
    <row r="32" spans="1:7" ht="32.25" customHeight="1" x14ac:dyDescent="0.25">
      <c r="A32" s="1"/>
      <c r="B32" s="1"/>
      <c r="C32" s="3" t="s">
        <v>20</v>
      </c>
      <c r="D32" s="4" t="s">
        <v>56</v>
      </c>
      <c r="E32" s="4" t="s">
        <v>38</v>
      </c>
      <c r="F32" s="4" t="s">
        <v>70</v>
      </c>
      <c r="G32" s="17">
        <f>30+30+20+24+20+19</f>
        <v>143</v>
      </c>
    </row>
    <row r="33" spans="1:7" ht="32.25" customHeight="1" x14ac:dyDescent="0.25">
      <c r="A33" s="1"/>
      <c r="B33" s="1"/>
      <c r="C33" s="5" t="s">
        <v>20</v>
      </c>
      <c r="D33" s="6" t="s">
        <v>54</v>
      </c>
      <c r="E33" s="6" t="s">
        <v>38</v>
      </c>
      <c r="F33" s="6" t="s">
        <v>71</v>
      </c>
      <c r="G33" s="17">
        <f>60</f>
        <v>60</v>
      </c>
    </row>
    <row r="34" spans="1:7" ht="32.25" customHeight="1" x14ac:dyDescent="0.25">
      <c r="A34" s="1"/>
      <c r="B34" s="1"/>
      <c r="C34" s="3" t="s">
        <v>20</v>
      </c>
      <c r="D34" s="4" t="s">
        <v>54</v>
      </c>
      <c r="E34" s="4" t="s">
        <v>38</v>
      </c>
      <c r="F34" s="4" t="s">
        <v>72</v>
      </c>
      <c r="G34" s="17">
        <f>70+70</f>
        <v>140</v>
      </c>
    </row>
    <row r="35" spans="1:7" ht="32.25" customHeight="1" x14ac:dyDescent="0.25">
      <c r="A35" s="1"/>
      <c r="B35" s="1"/>
      <c r="C35" s="5" t="s">
        <v>20</v>
      </c>
      <c r="D35" s="6" t="s">
        <v>57</v>
      </c>
      <c r="E35" s="6" t="s">
        <v>38</v>
      </c>
      <c r="F35" s="6" t="s">
        <v>73</v>
      </c>
      <c r="G35" s="17">
        <f>80</f>
        <v>80</v>
      </c>
    </row>
    <row r="36" spans="1:7" ht="32.25" customHeight="1" x14ac:dyDescent="0.25">
      <c r="A36" s="1"/>
      <c r="B36" s="1"/>
      <c r="C36" s="3" t="s">
        <v>20</v>
      </c>
      <c r="D36" s="4" t="s">
        <v>54</v>
      </c>
      <c r="E36" s="4" t="s">
        <v>38</v>
      </c>
      <c r="F36" s="4" t="s">
        <v>74</v>
      </c>
      <c r="G36" s="17">
        <f>3*2</f>
        <v>6</v>
      </c>
    </row>
    <row r="37" spans="1:7" ht="32.25" customHeight="1" x14ac:dyDescent="0.25">
      <c r="A37" s="1"/>
      <c r="B37" s="1"/>
      <c r="C37" s="5">
        <v>2025</v>
      </c>
      <c r="D37" s="6" t="s">
        <v>46</v>
      </c>
      <c r="E37" s="6" t="s">
        <v>38</v>
      </c>
      <c r="F37" s="6" t="s">
        <v>75</v>
      </c>
      <c r="G37" s="17">
        <f>30</f>
        <v>30</v>
      </c>
    </row>
    <row r="38" spans="1:7" ht="32.25" customHeight="1" x14ac:dyDescent="0.25">
      <c r="A38" s="1"/>
      <c r="B38" s="1"/>
      <c r="C38" s="3">
        <v>2025</v>
      </c>
      <c r="D38" s="4" t="s">
        <v>54</v>
      </c>
      <c r="E38" s="4" t="s">
        <v>38</v>
      </c>
      <c r="F38" s="4" t="s">
        <v>76</v>
      </c>
      <c r="G38" s="17">
        <f>40</f>
        <v>40</v>
      </c>
    </row>
    <row r="39" spans="1:7" ht="32.25" customHeight="1" x14ac:dyDescent="0.25">
      <c r="A39" s="1"/>
      <c r="B39" s="1"/>
      <c r="C39" s="5">
        <v>2025</v>
      </c>
      <c r="D39" s="6" t="s">
        <v>77</v>
      </c>
      <c r="E39" s="6" t="s">
        <v>38</v>
      </c>
      <c r="F39" s="6" t="s">
        <v>79</v>
      </c>
      <c r="G39" s="17">
        <f>14</f>
        <v>14</v>
      </c>
    </row>
    <row r="40" spans="1:7" ht="32.25" customHeight="1" x14ac:dyDescent="0.25">
      <c r="A40" s="1"/>
      <c r="B40" s="1"/>
      <c r="C40" s="3">
        <v>2025</v>
      </c>
      <c r="D40" s="4" t="s">
        <v>56</v>
      </c>
      <c r="E40" s="4" t="s">
        <v>38</v>
      </c>
      <c r="F40" s="4" t="s">
        <v>80</v>
      </c>
      <c r="G40" s="17">
        <f>24</f>
        <v>24</v>
      </c>
    </row>
    <row r="41" spans="1:7" ht="32.25" customHeight="1" x14ac:dyDescent="0.25">
      <c r="A41" s="1"/>
      <c r="B41" s="1"/>
      <c r="C41" s="5">
        <v>2025</v>
      </c>
      <c r="D41" s="6" t="s">
        <v>81</v>
      </c>
      <c r="E41" s="6" t="s">
        <v>38</v>
      </c>
      <c r="F41" s="6" t="s">
        <v>82</v>
      </c>
      <c r="G41" s="17">
        <f>40</f>
        <v>40</v>
      </c>
    </row>
    <row r="42" spans="1:7" ht="32.25" customHeight="1" x14ac:dyDescent="0.25">
      <c r="A42" s="1"/>
      <c r="B42" s="1"/>
      <c r="C42" s="3">
        <v>2025</v>
      </c>
      <c r="D42" s="4" t="s">
        <v>54</v>
      </c>
      <c r="E42" s="4" t="s">
        <v>38</v>
      </c>
      <c r="F42" s="4" t="s">
        <v>83</v>
      </c>
      <c r="G42" s="17">
        <f>15</f>
        <v>15</v>
      </c>
    </row>
    <row r="43" spans="1:7" ht="32.25" customHeight="1" x14ac:dyDescent="0.25">
      <c r="A43" s="1"/>
      <c r="B43" s="1"/>
      <c r="C43" s="5">
        <v>2025</v>
      </c>
      <c r="D43" s="6" t="s">
        <v>46</v>
      </c>
      <c r="E43" s="6" t="s">
        <v>38</v>
      </c>
      <c r="F43" s="6" t="s">
        <v>84</v>
      </c>
      <c r="G43" s="17">
        <f>85</f>
        <v>85</v>
      </c>
    </row>
    <row r="44" spans="1:7" ht="32.25" customHeight="1" x14ac:dyDescent="0.25">
      <c r="A44" s="1"/>
      <c r="B44" s="1"/>
      <c r="C44" s="3">
        <v>2025</v>
      </c>
      <c r="D44" s="4" t="s">
        <v>54</v>
      </c>
      <c r="E44" s="4" t="s">
        <v>2</v>
      </c>
      <c r="F44" s="4" t="s">
        <v>4</v>
      </c>
      <c r="G44" s="17">
        <f>80</f>
        <v>80</v>
      </c>
    </row>
    <row r="45" spans="1:7" ht="32.25" customHeight="1" x14ac:dyDescent="0.25">
      <c r="A45" s="1"/>
      <c r="B45" s="1"/>
      <c r="C45" s="5">
        <v>2025</v>
      </c>
      <c r="D45" s="6" t="s">
        <v>54</v>
      </c>
      <c r="E45" s="6" t="s">
        <v>2</v>
      </c>
      <c r="F45" s="6" t="s">
        <v>85</v>
      </c>
      <c r="G45" s="17">
        <f>80</f>
        <v>80</v>
      </c>
    </row>
    <row r="46" spans="1:7" ht="32.25" customHeight="1" x14ac:dyDescent="0.25">
      <c r="A46" s="1"/>
      <c r="B46" s="1"/>
      <c r="C46" s="3">
        <v>2025</v>
      </c>
      <c r="D46" s="6" t="s">
        <v>54</v>
      </c>
      <c r="E46" s="6" t="s">
        <v>2</v>
      </c>
      <c r="F46" s="4" t="s">
        <v>86</v>
      </c>
      <c r="G46" s="17">
        <f>2*80</f>
        <v>160</v>
      </c>
    </row>
    <row r="47" spans="1:7" ht="32.25" customHeight="1" x14ac:dyDescent="0.25">
      <c r="A47" s="1"/>
      <c r="B47" s="1"/>
      <c r="C47" s="5">
        <v>2025</v>
      </c>
      <c r="D47" s="6" t="s">
        <v>34</v>
      </c>
      <c r="E47" s="6" t="s">
        <v>3</v>
      </c>
      <c r="F47" s="6" t="s">
        <v>87</v>
      </c>
      <c r="G47" s="17">
        <f>450</f>
        <v>450</v>
      </c>
    </row>
    <row r="48" spans="1:7" ht="32.25" customHeight="1" x14ac:dyDescent="0.25">
      <c r="A48" s="1"/>
      <c r="B48" s="1"/>
      <c r="C48" s="3">
        <v>2025</v>
      </c>
      <c r="D48" s="4" t="s">
        <v>54</v>
      </c>
      <c r="E48" s="4" t="s">
        <v>3</v>
      </c>
      <c r="F48" s="4" t="s">
        <v>88</v>
      </c>
      <c r="G48" s="17">
        <f>250</f>
        <v>250</v>
      </c>
    </row>
    <row r="49" spans="1:7" ht="32.25" customHeight="1" x14ac:dyDescent="0.25">
      <c r="A49" s="1"/>
      <c r="B49" s="1"/>
      <c r="C49" s="5">
        <v>2025</v>
      </c>
      <c r="D49" s="6" t="s">
        <v>89</v>
      </c>
      <c r="E49" s="6" t="s">
        <v>31</v>
      </c>
      <c r="F49" s="6" t="s">
        <v>90</v>
      </c>
      <c r="G49" s="17">
        <f>33</f>
        <v>33</v>
      </c>
    </row>
    <row r="50" spans="1:7" ht="32.25" customHeight="1" x14ac:dyDescent="0.25">
      <c r="A50" s="1"/>
      <c r="B50" s="1"/>
      <c r="C50" s="3">
        <v>2025</v>
      </c>
      <c r="D50" s="4" t="s">
        <v>46</v>
      </c>
      <c r="E50" s="4" t="s">
        <v>48</v>
      </c>
      <c r="F50" s="4" t="s">
        <v>91</v>
      </c>
      <c r="G50" s="17">
        <f>3*24</f>
        <v>72</v>
      </c>
    </row>
    <row r="51" spans="1:7" ht="32.25" customHeight="1" x14ac:dyDescent="0.25">
      <c r="A51" s="1"/>
      <c r="B51" s="1"/>
      <c r="C51" s="5">
        <v>2025</v>
      </c>
      <c r="D51" s="6" t="s">
        <v>92</v>
      </c>
      <c r="E51" s="6" t="s">
        <v>2</v>
      </c>
      <c r="F51" s="6" t="s">
        <v>93</v>
      </c>
      <c r="G51" s="17">
        <f>8*80</f>
        <v>640</v>
      </c>
    </row>
    <row r="52" spans="1:7" ht="32.25" customHeight="1" x14ac:dyDescent="0.25">
      <c r="A52" s="1"/>
      <c r="B52" s="1"/>
      <c r="C52" s="3">
        <v>2025</v>
      </c>
      <c r="D52" s="6" t="s">
        <v>92</v>
      </c>
      <c r="E52" s="6" t="s">
        <v>2</v>
      </c>
      <c r="F52" s="4" t="s">
        <v>94</v>
      </c>
      <c r="G52" s="17">
        <f>2*80</f>
        <v>160</v>
      </c>
    </row>
    <row r="53" spans="1:7" ht="32.25" customHeight="1" x14ac:dyDescent="0.25">
      <c r="A53" s="1"/>
      <c r="B53" s="1"/>
      <c r="C53" s="5">
        <v>2025</v>
      </c>
      <c r="D53" s="6" t="s">
        <v>54</v>
      </c>
      <c r="E53" s="6" t="s">
        <v>2</v>
      </c>
      <c r="F53" s="6" t="s">
        <v>95</v>
      </c>
      <c r="G53" s="17">
        <f>290</f>
        <v>290</v>
      </c>
    </row>
    <row r="54" spans="1:7" ht="32.25" customHeight="1" x14ac:dyDescent="0.25">
      <c r="A54" s="1"/>
      <c r="B54" s="1"/>
      <c r="C54" s="3" t="s">
        <v>20</v>
      </c>
      <c r="D54" s="4" t="s">
        <v>34</v>
      </c>
      <c r="E54" s="4" t="s">
        <v>2</v>
      </c>
      <c r="F54" s="4" t="s">
        <v>96</v>
      </c>
      <c r="G54" s="17">
        <f>60</f>
        <v>60</v>
      </c>
    </row>
    <row r="55" spans="1:7" ht="32.25" customHeight="1" x14ac:dyDescent="0.25">
      <c r="A55" s="1"/>
      <c r="B55" s="1"/>
      <c r="C55" s="5">
        <v>2025</v>
      </c>
      <c r="D55" s="6" t="s">
        <v>34</v>
      </c>
      <c r="E55" s="6" t="s">
        <v>2</v>
      </c>
      <c r="F55" s="6" t="s">
        <v>97</v>
      </c>
      <c r="G55" s="17">
        <v>60</v>
      </c>
    </row>
    <row r="56" spans="1:7" ht="32.25" customHeight="1" x14ac:dyDescent="0.25">
      <c r="A56" s="1"/>
      <c r="B56" s="1"/>
      <c r="C56" s="3" t="s">
        <v>20</v>
      </c>
      <c r="D56" s="4" t="s">
        <v>62</v>
      </c>
      <c r="E56" s="4" t="s">
        <v>38</v>
      </c>
      <c r="F56" s="4" t="s">
        <v>98</v>
      </c>
      <c r="G56" s="17">
        <f>3*60</f>
        <v>180</v>
      </c>
    </row>
    <row r="57" spans="1:7" ht="32.25" customHeight="1" x14ac:dyDescent="0.25">
      <c r="A57" s="1"/>
      <c r="B57" s="1"/>
      <c r="C57" s="5">
        <v>2025</v>
      </c>
      <c r="D57" s="6" t="s">
        <v>62</v>
      </c>
      <c r="E57" s="6" t="s">
        <v>38</v>
      </c>
      <c r="F57" s="6" t="s">
        <v>99</v>
      </c>
      <c r="G57" s="17">
        <f>60</f>
        <v>60</v>
      </c>
    </row>
    <row r="58" spans="1:7" ht="32.25" customHeight="1" x14ac:dyDescent="0.25">
      <c r="A58" s="1"/>
      <c r="B58" s="1"/>
      <c r="C58" s="3">
        <v>2025</v>
      </c>
      <c r="D58" s="4" t="s">
        <v>100</v>
      </c>
      <c r="E58" s="4" t="s">
        <v>5</v>
      </c>
      <c r="F58" s="4" t="s">
        <v>101</v>
      </c>
      <c r="G58" s="17">
        <f>80</f>
        <v>80</v>
      </c>
    </row>
    <row r="59" spans="1:7" ht="32.25" customHeight="1" x14ac:dyDescent="0.25">
      <c r="A59" s="1"/>
      <c r="B59" s="1"/>
      <c r="C59" s="5">
        <v>2025</v>
      </c>
      <c r="D59" s="6" t="s">
        <v>81</v>
      </c>
      <c r="E59" s="6" t="s">
        <v>22</v>
      </c>
      <c r="F59" s="6" t="s">
        <v>102</v>
      </c>
      <c r="G59" s="17">
        <f>40</f>
        <v>40</v>
      </c>
    </row>
    <row r="60" spans="1:7" ht="32.25" customHeight="1" x14ac:dyDescent="0.25">
      <c r="A60" s="1"/>
      <c r="B60" s="1"/>
      <c r="C60" s="3">
        <v>2025</v>
      </c>
      <c r="D60" s="4" t="s">
        <v>14</v>
      </c>
      <c r="E60" s="4" t="s">
        <v>22</v>
      </c>
      <c r="F60" s="4" t="s">
        <v>103</v>
      </c>
      <c r="G60" s="17">
        <f>2*12</f>
        <v>24</v>
      </c>
    </row>
    <row r="61" spans="1:7" ht="32.25" customHeight="1" x14ac:dyDescent="0.25">
      <c r="A61" s="1"/>
      <c r="B61" s="1"/>
      <c r="C61" s="5">
        <v>2025</v>
      </c>
      <c r="D61" s="6" t="s">
        <v>21</v>
      </c>
      <c r="E61" s="6" t="s">
        <v>22</v>
      </c>
      <c r="F61" s="6" t="s">
        <v>104</v>
      </c>
      <c r="G61" s="17">
        <f>19</f>
        <v>19</v>
      </c>
    </row>
    <row r="62" spans="1:7" ht="32.25" customHeight="1" x14ac:dyDescent="0.25">
      <c r="A62" s="1"/>
      <c r="B62" s="1"/>
      <c r="C62" s="3">
        <v>2025</v>
      </c>
      <c r="D62" s="4" t="s">
        <v>105</v>
      </c>
      <c r="E62" s="4" t="s">
        <v>22</v>
      </c>
      <c r="F62" s="4" t="s">
        <v>106</v>
      </c>
      <c r="G62" s="17">
        <f>2*30</f>
        <v>60</v>
      </c>
    </row>
    <row r="63" spans="1:7" ht="32.25" customHeight="1" x14ac:dyDescent="0.25">
      <c r="A63" s="1"/>
      <c r="B63" s="1"/>
      <c r="C63" s="5">
        <v>2025</v>
      </c>
      <c r="D63" s="6" t="s">
        <v>107</v>
      </c>
      <c r="E63" s="6" t="s">
        <v>5</v>
      </c>
      <c r="F63" s="6" t="s">
        <v>108</v>
      </c>
      <c r="G63" s="17">
        <f>30</f>
        <v>30</v>
      </c>
    </row>
    <row r="64" spans="1:7" ht="32.25" customHeight="1" x14ac:dyDescent="0.25">
      <c r="A64" s="1"/>
      <c r="B64" s="1"/>
      <c r="C64" s="3">
        <v>2025</v>
      </c>
      <c r="D64" s="4" t="s">
        <v>107</v>
      </c>
      <c r="E64" s="4" t="s">
        <v>5</v>
      </c>
      <c r="F64" s="4" t="s">
        <v>109</v>
      </c>
      <c r="G64" s="17">
        <f>30</f>
        <v>30</v>
      </c>
    </row>
    <row r="65" spans="1:7" ht="32.25" customHeight="1" x14ac:dyDescent="0.25">
      <c r="A65" s="1"/>
      <c r="B65" s="1"/>
      <c r="C65" s="3">
        <v>2025</v>
      </c>
      <c r="D65" s="4" t="s">
        <v>107</v>
      </c>
      <c r="E65" s="4" t="s">
        <v>5</v>
      </c>
      <c r="F65" s="4" t="s">
        <v>110</v>
      </c>
      <c r="G65" s="17">
        <f>2*30</f>
        <v>60</v>
      </c>
    </row>
    <row r="66" spans="1:7" ht="32.25" customHeight="1" x14ac:dyDescent="0.25">
      <c r="A66" s="1"/>
      <c r="B66" s="1"/>
      <c r="C66" s="3">
        <v>2025</v>
      </c>
      <c r="D66" s="4" t="s">
        <v>107</v>
      </c>
      <c r="E66" s="4" t="s">
        <v>5</v>
      </c>
      <c r="F66" s="4" t="s">
        <v>10</v>
      </c>
      <c r="G66" s="17">
        <f>30</f>
        <v>30</v>
      </c>
    </row>
    <row r="67" spans="1:7" ht="32.25" customHeight="1" x14ac:dyDescent="0.25">
      <c r="A67" s="1"/>
      <c r="B67" s="1"/>
      <c r="C67" s="3">
        <v>2025</v>
      </c>
      <c r="D67" s="4" t="s">
        <v>111</v>
      </c>
      <c r="E67" s="4" t="s">
        <v>2</v>
      </c>
      <c r="F67" s="4" t="s">
        <v>112</v>
      </c>
      <c r="G67" s="17">
        <f>30</f>
        <v>30</v>
      </c>
    </row>
    <row r="68" spans="1:7" ht="32.25" customHeight="1" x14ac:dyDescent="0.25">
      <c r="A68" s="1"/>
      <c r="B68" s="1"/>
      <c r="C68" s="3">
        <v>2025</v>
      </c>
      <c r="D68" s="4" t="s">
        <v>113</v>
      </c>
      <c r="E68" s="4" t="s">
        <v>2</v>
      </c>
      <c r="F68" s="4" t="s">
        <v>114</v>
      </c>
      <c r="G68" s="17">
        <f>80</f>
        <v>80</v>
      </c>
    </row>
    <row r="69" spans="1:7" ht="32.25" customHeight="1" x14ac:dyDescent="0.25">
      <c r="A69" s="1"/>
      <c r="B69" s="1"/>
      <c r="C69" s="3">
        <v>2025</v>
      </c>
      <c r="D69" s="4" t="s">
        <v>115</v>
      </c>
      <c r="E69" s="4" t="s">
        <v>2</v>
      </c>
      <c r="F69" s="4" t="s">
        <v>116</v>
      </c>
      <c r="G69" s="17">
        <f>2*100</f>
        <v>200</v>
      </c>
    </row>
    <row r="70" spans="1:7" ht="32.25" customHeight="1" x14ac:dyDescent="0.25">
      <c r="A70" s="1"/>
      <c r="B70" s="1"/>
      <c r="C70" s="3">
        <v>2025</v>
      </c>
      <c r="D70" s="4" t="s">
        <v>115</v>
      </c>
      <c r="E70" s="4" t="s">
        <v>2</v>
      </c>
      <c r="F70" s="4" t="s">
        <v>117</v>
      </c>
      <c r="G70" s="17">
        <f>50</f>
        <v>50</v>
      </c>
    </row>
    <row r="71" spans="1:7" ht="32.25" customHeight="1" x14ac:dyDescent="0.25">
      <c r="A71" s="1"/>
      <c r="B71" s="1"/>
      <c r="C71" s="3">
        <v>2025</v>
      </c>
      <c r="D71" s="4" t="s">
        <v>118</v>
      </c>
      <c r="E71" s="4" t="s">
        <v>2</v>
      </c>
      <c r="F71" s="4" t="s">
        <v>119</v>
      </c>
      <c r="G71" s="17">
        <f>40</f>
        <v>40</v>
      </c>
    </row>
    <row r="72" spans="1:7" ht="32.25" customHeight="1" x14ac:dyDescent="0.25">
      <c r="A72" s="1"/>
      <c r="B72" s="1"/>
      <c r="C72" s="3">
        <v>2025</v>
      </c>
      <c r="D72" s="4" t="s">
        <v>115</v>
      </c>
      <c r="E72" s="4" t="s">
        <v>2</v>
      </c>
      <c r="F72" s="4" t="s">
        <v>120</v>
      </c>
      <c r="G72" s="17">
        <f>2*100</f>
        <v>200</v>
      </c>
    </row>
    <row r="73" spans="1:7" ht="32.25" customHeight="1" x14ac:dyDescent="0.25">
      <c r="A73" s="1"/>
      <c r="B73" s="1"/>
      <c r="C73" s="3">
        <v>2025</v>
      </c>
      <c r="D73" s="4" t="s">
        <v>121</v>
      </c>
      <c r="E73" s="4" t="s">
        <v>2</v>
      </c>
      <c r="F73" s="4" t="s">
        <v>122</v>
      </c>
      <c r="G73" s="17">
        <f>45</f>
        <v>45</v>
      </c>
    </row>
    <row r="74" spans="1:7" ht="32.25" customHeight="1" x14ac:dyDescent="0.25">
      <c r="A74" s="1"/>
      <c r="B74" s="1"/>
      <c r="C74" s="3">
        <v>2025</v>
      </c>
      <c r="D74" s="4" t="s">
        <v>123</v>
      </c>
      <c r="E74" s="4" t="s">
        <v>7</v>
      </c>
      <c r="F74" s="4" t="s">
        <v>124</v>
      </c>
      <c r="G74" s="17">
        <v>6</v>
      </c>
    </row>
    <row r="75" spans="1:7" ht="32.25" customHeight="1" x14ac:dyDescent="0.25">
      <c r="A75" s="1"/>
      <c r="B75" s="1"/>
      <c r="C75" s="3">
        <v>2025</v>
      </c>
      <c r="D75" s="4" t="s">
        <v>125</v>
      </c>
      <c r="E75" s="4" t="s">
        <v>7</v>
      </c>
      <c r="F75" s="4" t="s">
        <v>126</v>
      </c>
      <c r="G75" s="17">
        <f>75</f>
        <v>75</v>
      </c>
    </row>
    <row r="76" spans="1:7" ht="32.25" customHeight="1" x14ac:dyDescent="0.25">
      <c r="A76" s="1"/>
      <c r="B76" s="1"/>
      <c r="C76" s="3">
        <v>2025</v>
      </c>
      <c r="D76" s="4" t="s">
        <v>54</v>
      </c>
      <c r="E76" s="4" t="s">
        <v>2</v>
      </c>
      <c r="F76" s="4" t="s">
        <v>127</v>
      </c>
      <c r="G76" s="17">
        <f>12*80</f>
        <v>960</v>
      </c>
    </row>
    <row r="77" spans="1:7" ht="32.25" customHeight="1" x14ac:dyDescent="0.25">
      <c r="A77" s="1"/>
      <c r="B77" s="1"/>
      <c r="C77" s="3">
        <v>2025</v>
      </c>
      <c r="D77" s="4" t="s">
        <v>107</v>
      </c>
      <c r="E77" s="4" t="s">
        <v>128</v>
      </c>
      <c r="F77" s="4" t="s">
        <v>129</v>
      </c>
      <c r="G77" s="17">
        <f>60+600</f>
        <v>660</v>
      </c>
    </row>
    <row r="78" spans="1:7" ht="32.25" customHeight="1" x14ac:dyDescent="0.25">
      <c r="A78" s="1"/>
      <c r="B78" s="1"/>
      <c r="C78" s="3">
        <v>2025</v>
      </c>
      <c r="D78" s="4" t="s">
        <v>130</v>
      </c>
      <c r="E78" s="4" t="s">
        <v>2</v>
      </c>
      <c r="F78" s="4" t="s">
        <v>131</v>
      </c>
      <c r="G78" s="17">
        <f>100</f>
        <v>100</v>
      </c>
    </row>
    <row r="79" spans="1:7" ht="32.25" customHeight="1" x14ac:dyDescent="0.25">
      <c r="A79" s="1"/>
      <c r="B79" s="1"/>
      <c r="C79" s="3">
        <v>2025</v>
      </c>
      <c r="D79" s="4" t="s">
        <v>34</v>
      </c>
      <c r="E79" s="4" t="s">
        <v>3</v>
      </c>
      <c r="F79" s="4" t="s">
        <v>132</v>
      </c>
      <c r="G79" s="17">
        <f>500</f>
        <v>500</v>
      </c>
    </row>
    <row r="80" spans="1:7" ht="32.25" customHeight="1" x14ac:dyDescent="0.25">
      <c r="A80" s="1"/>
      <c r="B80" s="1"/>
      <c r="C80" s="3">
        <v>2025</v>
      </c>
      <c r="D80" s="4" t="s">
        <v>133</v>
      </c>
      <c r="E80" s="4" t="s">
        <v>2</v>
      </c>
      <c r="F80" s="4" t="s">
        <v>134</v>
      </c>
      <c r="G80" s="17">
        <f>3*50</f>
        <v>150</v>
      </c>
    </row>
    <row r="81" spans="1:7" ht="32.25" customHeight="1" x14ac:dyDescent="0.25">
      <c r="A81" s="1"/>
      <c r="B81" s="1"/>
      <c r="C81" s="3">
        <v>2025</v>
      </c>
      <c r="D81" s="4" t="s">
        <v>133</v>
      </c>
      <c r="E81" s="4" t="s">
        <v>2</v>
      </c>
      <c r="F81" s="4" t="s">
        <v>135</v>
      </c>
      <c r="G81" s="17">
        <f>2*50</f>
        <v>100</v>
      </c>
    </row>
    <row r="82" spans="1:7" ht="32.25" customHeight="1" x14ac:dyDescent="0.25">
      <c r="A82" s="1"/>
      <c r="B82" s="1"/>
      <c r="C82" s="3">
        <v>2025</v>
      </c>
      <c r="D82" s="4" t="s">
        <v>107</v>
      </c>
      <c r="E82" s="4" t="s">
        <v>2</v>
      </c>
      <c r="F82" s="4" t="s">
        <v>136</v>
      </c>
      <c r="G82" s="17">
        <f>5*60</f>
        <v>300</v>
      </c>
    </row>
    <row r="83" spans="1:7" ht="32.25" customHeight="1" x14ac:dyDescent="0.25">
      <c r="A83" s="1"/>
      <c r="B83" s="1"/>
      <c r="C83" s="3">
        <v>2025</v>
      </c>
      <c r="D83" s="4" t="s">
        <v>62</v>
      </c>
      <c r="E83" s="4" t="s">
        <v>2</v>
      </c>
      <c r="F83" s="4" t="s">
        <v>137</v>
      </c>
      <c r="G83" s="17">
        <f>2*50</f>
        <v>100</v>
      </c>
    </row>
    <row r="84" spans="1:7" ht="32.25" customHeight="1" x14ac:dyDescent="0.25">
      <c r="A84" s="1"/>
      <c r="B84" s="1"/>
      <c r="C84" s="3">
        <v>2025</v>
      </c>
      <c r="D84" s="4" t="s">
        <v>14</v>
      </c>
      <c r="E84" s="4" t="s">
        <v>31</v>
      </c>
      <c r="F84" s="4" t="s">
        <v>138</v>
      </c>
      <c r="G84" s="17">
        <f>3*50</f>
        <v>150</v>
      </c>
    </row>
    <row r="85" spans="1:7" ht="32.25" customHeight="1" x14ac:dyDescent="0.25">
      <c r="A85" s="1"/>
      <c r="B85" s="1"/>
      <c r="C85" s="3">
        <v>2025</v>
      </c>
      <c r="D85" s="4" t="s">
        <v>107</v>
      </c>
      <c r="E85" s="4" t="s">
        <v>31</v>
      </c>
      <c r="F85" s="4" t="s">
        <v>139</v>
      </c>
      <c r="G85" s="17">
        <f>8</f>
        <v>8</v>
      </c>
    </row>
    <row r="86" spans="1:7" ht="32.25" customHeight="1" x14ac:dyDescent="0.25">
      <c r="A86" s="1"/>
      <c r="B86" s="1"/>
      <c r="C86" s="3">
        <v>2025</v>
      </c>
      <c r="D86" s="4" t="s">
        <v>140</v>
      </c>
      <c r="E86" s="4" t="s">
        <v>31</v>
      </c>
      <c r="F86" s="4" t="s">
        <v>141</v>
      </c>
      <c r="G86" s="17">
        <f>2*35</f>
        <v>70</v>
      </c>
    </row>
    <row r="87" spans="1:7" ht="32.25" customHeight="1" x14ac:dyDescent="0.25">
      <c r="A87" s="1"/>
      <c r="B87" s="1"/>
      <c r="C87" s="3">
        <v>2025</v>
      </c>
      <c r="D87" s="4" t="s">
        <v>142</v>
      </c>
      <c r="E87" s="4" t="s">
        <v>31</v>
      </c>
      <c r="F87" s="4" t="s">
        <v>143</v>
      </c>
      <c r="G87" s="17">
        <f>20</f>
        <v>20</v>
      </c>
    </row>
    <row r="88" spans="1:7" ht="32.25" customHeight="1" x14ac:dyDescent="0.25">
      <c r="A88" s="1"/>
      <c r="B88" s="1"/>
      <c r="C88" s="3">
        <v>2025</v>
      </c>
      <c r="D88" s="4" t="s">
        <v>133</v>
      </c>
      <c r="E88" s="4" t="s">
        <v>2</v>
      </c>
      <c r="F88" s="4" t="s">
        <v>144</v>
      </c>
      <c r="G88" s="17">
        <f>50</f>
        <v>50</v>
      </c>
    </row>
    <row r="89" spans="1:7" ht="32.25" customHeight="1" x14ac:dyDescent="0.25">
      <c r="A89" s="1"/>
      <c r="B89" s="1"/>
      <c r="C89" s="3">
        <v>2025</v>
      </c>
      <c r="D89" s="4" t="s">
        <v>62</v>
      </c>
      <c r="E89" s="4" t="s">
        <v>5</v>
      </c>
      <c r="F89" s="4" t="s">
        <v>145</v>
      </c>
      <c r="G89" s="17">
        <f>60</f>
        <v>60</v>
      </c>
    </row>
    <row r="90" spans="1:7" ht="32.25" customHeight="1" x14ac:dyDescent="0.25">
      <c r="A90" s="1"/>
      <c r="B90" s="1"/>
      <c r="C90" s="3">
        <v>2025</v>
      </c>
      <c r="D90" s="4" t="s">
        <v>146</v>
      </c>
      <c r="E90" s="4" t="s">
        <v>22</v>
      </c>
      <c r="F90" s="4" t="s">
        <v>147</v>
      </c>
      <c r="G90" s="17">
        <f>70</f>
        <v>70</v>
      </c>
    </row>
    <row r="91" spans="1:7" ht="32.25" customHeight="1" x14ac:dyDescent="0.25">
      <c r="A91" s="1"/>
      <c r="B91" s="1"/>
      <c r="C91" s="3">
        <v>2025</v>
      </c>
      <c r="D91" s="4" t="s">
        <v>133</v>
      </c>
      <c r="E91" s="4" t="s">
        <v>2</v>
      </c>
      <c r="F91" s="4" t="s">
        <v>148</v>
      </c>
      <c r="G91" s="17">
        <f>3*50</f>
        <v>150</v>
      </c>
    </row>
    <row r="92" spans="1:7" ht="32.25" customHeight="1" x14ac:dyDescent="0.25">
      <c r="A92" s="1"/>
      <c r="B92" s="1"/>
      <c r="C92" s="3">
        <v>2025</v>
      </c>
      <c r="D92" s="4" t="s">
        <v>133</v>
      </c>
      <c r="E92" s="4" t="s">
        <v>2</v>
      </c>
      <c r="F92" s="4" t="s">
        <v>149</v>
      </c>
      <c r="G92" s="17">
        <f>3*50</f>
        <v>150</v>
      </c>
    </row>
    <row r="93" spans="1:7" ht="32.25" customHeight="1" x14ac:dyDescent="0.25">
      <c r="A93" s="1"/>
      <c r="B93" s="1"/>
      <c r="C93" s="3">
        <v>2025</v>
      </c>
      <c r="D93" s="4" t="s">
        <v>150</v>
      </c>
      <c r="E93" s="4" t="s">
        <v>22</v>
      </c>
      <c r="F93" s="4" t="s">
        <v>151</v>
      </c>
      <c r="G93" s="17">
        <f>20</f>
        <v>20</v>
      </c>
    </row>
    <row r="94" spans="1:7" ht="32.25" customHeight="1" x14ac:dyDescent="0.25">
      <c r="A94" s="1"/>
      <c r="B94" s="1"/>
      <c r="C94" s="3">
        <v>2025</v>
      </c>
      <c r="D94" s="4" t="s">
        <v>89</v>
      </c>
      <c r="E94" s="4" t="s">
        <v>5</v>
      </c>
      <c r="F94" s="4" t="s">
        <v>9</v>
      </c>
      <c r="G94" s="17">
        <f>60</f>
        <v>60</v>
      </c>
    </row>
    <row r="95" spans="1:7" ht="32.25" customHeight="1" x14ac:dyDescent="0.25">
      <c r="A95" s="1"/>
      <c r="B95" s="1"/>
      <c r="C95" s="5">
        <v>2025</v>
      </c>
      <c r="D95" s="6" t="s">
        <v>107</v>
      </c>
      <c r="E95" s="6" t="s">
        <v>38</v>
      </c>
      <c r="F95" s="6" t="s">
        <v>152</v>
      </c>
      <c r="G95" s="17">
        <f>16</f>
        <v>16</v>
      </c>
    </row>
    <row r="96" spans="1:7" ht="32.25" customHeight="1" x14ac:dyDescent="0.25">
      <c r="A96" s="1"/>
      <c r="B96" s="1"/>
      <c r="C96" s="5">
        <v>2025</v>
      </c>
      <c r="D96" s="6" t="s">
        <v>62</v>
      </c>
      <c r="E96" s="6" t="s">
        <v>38</v>
      </c>
      <c r="F96" s="6" t="s">
        <v>153</v>
      </c>
      <c r="G96" s="17">
        <f>60</f>
        <v>60</v>
      </c>
    </row>
    <row r="97" spans="1:7" ht="32.25" customHeight="1" x14ac:dyDescent="0.25">
      <c r="A97" s="1"/>
      <c r="B97" s="1"/>
      <c r="C97" s="5">
        <v>2025</v>
      </c>
      <c r="D97" s="6" t="s">
        <v>26</v>
      </c>
      <c r="E97" s="6" t="s">
        <v>38</v>
      </c>
      <c r="F97" s="6" t="s">
        <v>154</v>
      </c>
      <c r="G97" s="17">
        <f>50</f>
        <v>50</v>
      </c>
    </row>
    <row r="98" spans="1:7" ht="32.25" customHeight="1" x14ac:dyDescent="0.25">
      <c r="A98" s="1"/>
      <c r="B98" s="1"/>
      <c r="C98" s="5">
        <v>2025</v>
      </c>
      <c r="D98" s="6" t="s">
        <v>78</v>
      </c>
      <c r="E98" s="6" t="s">
        <v>38</v>
      </c>
      <c r="F98" s="6" t="s">
        <v>155</v>
      </c>
      <c r="G98" s="17">
        <f>40</f>
        <v>40</v>
      </c>
    </row>
    <row r="99" spans="1:7" ht="32.25" customHeight="1" x14ac:dyDescent="0.25">
      <c r="A99" s="1"/>
      <c r="B99" s="1"/>
      <c r="C99" s="5">
        <v>2025</v>
      </c>
      <c r="D99" s="6" t="s">
        <v>156</v>
      </c>
      <c r="E99" s="6" t="s">
        <v>38</v>
      </c>
      <c r="F99" s="6" t="s">
        <v>157</v>
      </c>
      <c r="G99" s="17">
        <f>65</f>
        <v>65</v>
      </c>
    </row>
    <row r="100" spans="1:7" ht="32.25" customHeight="1" x14ac:dyDescent="0.25">
      <c r="A100" s="1"/>
      <c r="B100" s="1"/>
      <c r="C100" s="5">
        <v>2025</v>
      </c>
      <c r="D100" s="12" t="s">
        <v>158</v>
      </c>
      <c r="E100" s="6" t="s">
        <v>38</v>
      </c>
      <c r="F100" s="6" t="s">
        <v>159</v>
      </c>
      <c r="G100" s="17">
        <f>85</f>
        <v>85</v>
      </c>
    </row>
    <row r="101" spans="1:7" ht="32.25" customHeight="1" x14ac:dyDescent="0.25">
      <c r="A101" s="1"/>
      <c r="B101" s="1"/>
      <c r="C101" s="11">
        <v>2025</v>
      </c>
      <c r="D101" s="13" t="s">
        <v>62</v>
      </c>
      <c r="E101" s="6" t="s">
        <v>38</v>
      </c>
      <c r="F101" s="6" t="s">
        <v>160</v>
      </c>
      <c r="G101" s="17">
        <f>2*30</f>
        <v>60</v>
      </c>
    </row>
    <row r="102" spans="1:7" ht="32.25" customHeight="1" x14ac:dyDescent="0.25">
      <c r="A102" s="1"/>
      <c r="B102" s="1"/>
      <c r="C102" s="11">
        <v>2025</v>
      </c>
      <c r="D102" s="13" t="s">
        <v>47</v>
      </c>
      <c r="E102" s="6" t="s">
        <v>38</v>
      </c>
      <c r="F102" s="6" t="s">
        <v>161</v>
      </c>
      <c r="G102" s="17">
        <f>60</f>
        <v>60</v>
      </c>
    </row>
    <row r="103" spans="1:7" ht="32.25" customHeight="1" x14ac:dyDescent="0.25">
      <c r="A103" s="1"/>
      <c r="B103" s="1"/>
      <c r="C103" s="11">
        <v>2025</v>
      </c>
      <c r="D103" s="15" t="s">
        <v>81</v>
      </c>
      <c r="E103" s="6" t="s">
        <v>38</v>
      </c>
      <c r="F103" s="6" t="s">
        <v>162</v>
      </c>
      <c r="G103" s="17">
        <f>2*15</f>
        <v>30</v>
      </c>
    </row>
    <row r="104" spans="1:7" ht="32.25" customHeight="1" x14ac:dyDescent="0.25">
      <c r="A104" s="1"/>
      <c r="B104" s="1"/>
      <c r="C104" s="11">
        <v>2025</v>
      </c>
      <c r="D104" s="10" t="s">
        <v>42</v>
      </c>
      <c r="E104" s="6" t="s">
        <v>48</v>
      </c>
      <c r="F104" s="6" t="s">
        <v>163</v>
      </c>
      <c r="G104" s="17">
        <f>35</f>
        <v>35</v>
      </c>
    </row>
    <row r="105" spans="1:7" ht="32.25" customHeight="1" x14ac:dyDescent="0.25">
      <c r="A105" s="1"/>
      <c r="B105" s="1"/>
      <c r="C105" s="11">
        <v>2025</v>
      </c>
      <c r="D105" s="5" t="s">
        <v>78</v>
      </c>
      <c r="E105" s="6" t="s">
        <v>38</v>
      </c>
      <c r="F105" s="6" t="s">
        <v>164</v>
      </c>
      <c r="G105" s="17">
        <f>2*70</f>
        <v>140</v>
      </c>
    </row>
    <row r="106" spans="1:7" ht="32.25" customHeight="1" x14ac:dyDescent="0.25">
      <c r="A106" s="1"/>
      <c r="B106" s="1"/>
      <c r="C106" s="11">
        <v>2025</v>
      </c>
      <c r="D106" s="8" t="s">
        <v>165</v>
      </c>
      <c r="E106" s="6" t="s">
        <v>38</v>
      </c>
      <c r="F106" s="6" t="s">
        <v>166</v>
      </c>
      <c r="G106" s="17">
        <f>50</f>
        <v>50</v>
      </c>
    </row>
    <row r="107" spans="1:7" ht="32.25" customHeight="1" x14ac:dyDescent="0.25">
      <c r="A107" s="1"/>
      <c r="B107" s="1"/>
      <c r="C107" s="11">
        <v>2025</v>
      </c>
      <c r="D107" s="8" t="s">
        <v>62</v>
      </c>
      <c r="E107" s="6" t="s">
        <v>38</v>
      </c>
      <c r="F107" s="6" t="s">
        <v>167</v>
      </c>
      <c r="G107" s="17">
        <f>16</f>
        <v>16</v>
      </c>
    </row>
    <row r="108" spans="1:7" ht="32.25" customHeight="1" x14ac:dyDescent="0.25">
      <c r="A108" s="1"/>
      <c r="B108" s="1"/>
      <c r="C108" s="11">
        <v>2025</v>
      </c>
      <c r="D108" s="8" t="s">
        <v>26</v>
      </c>
      <c r="E108" s="6" t="s">
        <v>38</v>
      </c>
      <c r="F108" s="6" t="s">
        <v>168</v>
      </c>
      <c r="G108" s="17">
        <f>40</f>
        <v>40</v>
      </c>
    </row>
    <row r="109" spans="1:7" ht="32.25" customHeight="1" x14ac:dyDescent="0.25">
      <c r="A109" s="1"/>
      <c r="B109" s="1"/>
      <c r="C109" s="11">
        <v>2025</v>
      </c>
      <c r="D109" s="16" t="s">
        <v>169</v>
      </c>
      <c r="E109" s="6" t="s">
        <v>38</v>
      </c>
      <c r="F109" s="6" t="s">
        <v>170</v>
      </c>
      <c r="G109" s="17">
        <f>2*30</f>
        <v>60</v>
      </c>
    </row>
    <row r="110" spans="1:7" ht="32.25" customHeight="1" x14ac:dyDescent="0.25">
      <c r="A110" s="1"/>
      <c r="B110" s="1"/>
      <c r="C110" s="11">
        <v>2025</v>
      </c>
      <c r="D110" s="14" t="s">
        <v>42</v>
      </c>
      <c r="E110" s="6" t="s">
        <v>38</v>
      </c>
      <c r="F110" s="6" t="s">
        <v>171</v>
      </c>
      <c r="G110" s="17">
        <f>335</f>
        <v>335</v>
      </c>
    </row>
    <row r="111" spans="1:7" ht="32.25" customHeight="1" x14ac:dyDescent="0.25">
      <c r="A111" s="1"/>
      <c r="B111" s="1"/>
      <c r="C111" s="11">
        <v>2025</v>
      </c>
      <c r="D111" s="14" t="s">
        <v>42</v>
      </c>
      <c r="E111" s="6" t="s">
        <v>22</v>
      </c>
      <c r="F111" s="6" t="s">
        <v>6</v>
      </c>
      <c r="G111" s="17">
        <f>30</f>
        <v>30</v>
      </c>
    </row>
    <row r="112" spans="1:7" ht="32.25" customHeight="1" x14ac:dyDescent="0.25">
      <c r="A112" s="1"/>
      <c r="B112" s="1"/>
      <c r="C112" s="19">
        <v>2025</v>
      </c>
      <c r="D112" s="16" t="s">
        <v>172</v>
      </c>
      <c r="E112" s="12" t="s">
        <v>31</v>
      </c>
      <c r="F112" s="12" t="s">
        <v>173</v>
      </c>
      <c r="G112" s="20">
        <f>100</f>
        <v>100</v>
      </c>
    </row>
    <row r="113" spans="1:7" ht="32.25" customHeight="1" x14ac:dyDescent="0.25">
      <c r="A113" s="1"/>
      <c r="B113" s="1"/>
      <c r="C113" s="27" t="s">
        <v>174</v>
      </c>
      <c r="D113" s="27"/>
      <c r="E113" s="27"/>
      <c r="F113" s="27"/>
      <c r="G113" s="27">
        <f>SUM(G28:G112)</f>
        <v>10011</v>
      </c>
    </row>
    <row r="114" spans="1:7" ht="32.25" customHeight="1" x14ac:dyDescent="0.25">
      <c r="A114" s="1"/>
      <c r="B114" s="1"/>
      <c r="C114" s="27"/>
      <c r="D114" s="27"/>
      <c r="E114" s="27"/>
      <c r="F114" s="27"/>
      <c r="G114" s="27"/>
    </row>
    <row r="115" spans="1:7" x14ac:dyDescent="0.25">
      <c r="A115" s="1"/>
      <c r="B115" s="1"/>
      <c r="C115" s="1"/>
      <c r="D115" s="1"/>
      <c r="E115" s="1"/>
      <c r="F115" s="1"/>
      <c r="G115" s="1"/>
    </row>
    <row r="116" spans="1:7" x14ac:dyDescent="0.25">
      <c r="A116" s="1"/>
      <c r="B116" s="1"/>
      <c r="C116" s="1"/>
      <c r="D116" s="1"/>
      <c r="E116" s="1"/>
      <c r="F116" s="1"/>
      <c r="G116" s="1"/>
    </row>
    <row r="117" spans="1:7" x14ac:dyDescent="0.25">
      <c r="A117" s="1"/>
      <c r="B117" s="1"/>
      <c r="C117" s="1"/>
      <c r="D117" s="1"/>
      <c r="E117" s="1"/>
      <c r="F117" s="1"/>
      <c r="G117" s="1"/>
    </row>
    <row r="118" spans="1:7" x14ac:dyDescent="0.25">
      <c r="A118" s="1"/>
      <c r="B118" s="1"/>
      <c r="C118" s="1"/>
      <c r="D118" s="1"/>
      <c r="E118" s="1"/>
      <c r="F118" s="1"/>
      <c r="G118" s="1"/>
    </row>
    <row r="119" spans="1:7" x14ac:dyDescent="0.25">
      <c r="A119" s="1"/>
      <c r="B119" s="1"/>
      <c r="C119" s="1"/>
      <c r="D119" s="1"/>
      <c r="E119" s="1"/>
      <c r="F119" s="1"/>
      <c r="G119" s="1"/>
    </row>
    <row r="120" spans="1:7" x14ac:dyDescent="0.25">
      <c r="A120" s="1"/>
      <c r="B120" s="1"/>
      <c r="C120" s="1"/>
      <c r="D120" s="1"/>
      <c r="E120" s="1"/>
      <c r="F120" s="1"/>
      <c r="G120" s="1"/>
    </row>
    <row r="121" spans="1:7" x14ac:dyDescent="0.25">
      <c r="A121" s="1"/>
      <c r="B121" s="1"/>
      <c r="C121" s="1"/>
      <c r="D121" s="1"/>
      <c r="E121" s="1"/>
      <c r="F121" s="1"/>
      <c r="G121" s="1"/>
    </row>
    <row r="122" spans="1:7" x14ac:dyDescent="0.25">
      <c r="A122" s="1"/>
      <c r="B122" s="1"/>
      <c r="C122" s="1"/>
      <c r="D122" s="1"/>
      <c r="E122" s="1"/>
      <c r="F122" s="1"/>
      <c r="G122" s="1"/>
    </row>
    <row r="123" spans="1:7" x14ac:dyDescent="0.25">
      <c r="A123" s="1"/>
      <c r="B123" s="1"/>
      <c r="C123" s="1"/>
      <c r="D123" s="1"/>
      <c r="E123" s="1"/>
      <c r="F123" s="1"/>
      <c r="G123" s="1"/>
    </row>
    <row r="124" spans="1:7" x14ac:dyDescent="0.25">
      <c r="A124" s="1"/>
      <c r="B124" s="1"/>
      <c r="C124" s="1"/>
      <c r="D124" s="1"/>
      <c r="E124" s="1"/>
      <c r="F124" s="1"/>
      <c r="G124" s="1"/>
    </row>
    <row r="125" spans="1:7" x14ac:dyDescent="0.25">
      <c r="A125" s="1"/>
      <c r="B125" s="1"/>
      <c r="C125" s="1"/>
      <c r="D125" s="1"/>
      <c r="E125" s="1"/>
      <c r="F125" s="1"/>
      <c r="G125" s="1"/>
    </row>
    <row r="126" spans="1:7" x14ac:dyDescent="0.25">
      <c r="A126" s="1"/>
      <c r="B126" s="1"/>
      <c r="C126" s="1"/>
      <c r="D126" s="1"/>
      <c r="E126" s="1"/>
      <c r="F126" s="1"/>
      <c r="G126" s="1"/>
    </row>
    <row r="127" spans="1:7" x14ac:dyDescent="0.25">
      <c r="A127" s="1"/>
      <c r="B127" s="1"/>
      <c r="C127" s="1"/>
      <c r="D127" s="1"/>
      <c r="E127" s="1"/>
      <c r="F127" s="1"/>
      <c r="G127" s="1"/>
    </row>
    <row r="128" spans="1:7" x14ac:dyDescent="0.25">
      <c r="A128" s="1"/>
      <c r="B128" s="1"/>
      <c r="C128" s="1"/>
      <c r="D128" s="1"/>
      <c r="E128" s="1"/>
      <c r="F128" s="1"/>
      <c r="G128" s="1"/>
    </row>
    <row r="129" spans="1:7" x14ac:dyDescent="0.25">
      <c r="A129" s="1"/>
      <c r="B129" s="1"/>
      <c r="C129" s="1"/>
      <c r="D129" s="1"/>
      <c r="E129" s="1"/>
      <c r="F129" s="1"/>
      <c r="G129" s="1"/>
    </row>
    <row r="130" spans="1:7" x14ac:dyDescent="0.25">
      <c r="A130" s="1"/>
      <c r="B130" s="1"/>
      <c r="C130" s="1"/>
      <c r="D130" s="1"/>
      <c r="E130" s="1"/>
      <c r="F130" s="1"/>
      <c r="G130" s="1"/>
    </row>
    <row r="131" spans="1:7" x14ac:dyDescent="0.25">
      <c r="A131" s="1"/>
      <c r="B131" s="1"/>
      <c r="C131" s="1"/>
      <c r="D131" s="1"/>
      <c r="E131" s="1"/>
      <c r="F131" s="1"/>
      <c r="G131" s="1"/>
    </row>
    <row r="132" spans="1:7" x14ac:dyDescent="0.25">
      <c r="A132" s="1"/>
      <c r="B132" s="1"/>
      <c r="C132" s="1"/>
      <c r="D132" s="1"/>
      <c r="E132" s="1"/>
      <c r="F132" s="1"/>
      <c r="G132" s="1"/>
    </row>
    <row r="133" spans="1:7" x14ac:dyDescent="0.25">
      <c r="A133" s="1"/>
      <c r="B133" s="1"/>
      <c r="C133" s="1"/>
      <c r="D133" s="1"/>
      <c r="E133" s="1"/>
      <c r="F133" s="1"/>
      <c r="G133" s="1"/>
    </row>
    <row r="134" spans="1:7" x14ac:dyDescent="0.25">
      <c r="A134" s="1"/>
      <c r="B134" s="1"/>
      <c r="C134" s="1"/>
      <c r="D134" s="1"/>
      <c r="E134" s="1"/>
      <c r="F134" s="1"/>
      <c r="G134" s="1"/>
    </row>
    <row r="135" spans="1:7" x14ac:dyDescent="0.25">
      <c r="A135" s="1"/>
      <c r="B135" s="1"/>
      <c r="C135" s="1"/>
      <c r="D135" s="1"/>
      <c r="E135" s="1"/>
      <c r="F135" s="1"/>
      <c r="G135" s="1"/>
    </row>
    <row r="136" spans="1:7" x14ac:dyDescent="0.25">
      <c r="A136" s="1"/>
      <c r="B136" s="1"/>
      <c r="C136" s="1"/>
      <c r="D136" s="1"/>
      <c r="E136" s="1"/>
      <c r="F136" s="1"/>
      <c r="G136" s="1"/>
    </row>
    <row r="137" spans="1:7" x14ac:dyDescent="0.25">
      <c r="A137" s="1"/>
      <c r="B137" s="1"/>
      <c r="C137" s="1"/>
      <c r="D137" s="1"/>
      <c r="E137" s="1"/>
      <c r="F137" s="1"/>
      <c r="G137" s="1"/>
    </row>
  </sheetData>
  <autoFilter ref="C5:G112" xr:uid="{172D9C68-5D72-45A5-9150-EB1D29F6D476}"/>
  <mergeCells count="3">
    <mergeCell ref="C3:G4"/>
    <mergeCell ref="C113:F114"/>
    <mergeCell ref="G113:G114"/>
  </mergeCells>
  <dataValidations count="2">
    <dataValidation type="list" allowBlank="1" showInputMessage="1" showErrorMessage="1" sqref="E6:E112" xr:uid="{528575B6-7A00-43DD-970F-3198A941BFCC}">
      <formula1>"AVA, Capacitação, Colóquio, Curso,Encontro, Grupo de Trabalho, Jornada, Oficina, Palestra, Plantão de Dúvidas, Reunião, Seminário, Treinamento, Visita de Integração"</formula1>
    </dataValidation>
    <dataValidation allowBlank="1" showInputMessage="1" showErrorMessage="1" sqref="C6:C112" xr:uid="{7A71A08C-97FB-4090-8197-112BF4289265}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2DFB5-EF18-4C2B-8ACD-7676386F0C63}">
  <dimension ref="A1:G86"/>
  <sheetViews>
    <sheetView topLeftCell="B1" workbookViewId="0">
      <pane ySplit="5" topLeftCell="A6" activePane="bottomLeft" state="frozen"/>
      <selection pane="bottomLeft" activeCell="F96" sqref="F96"/>
    </sheetView>
  </sheetViews>
  <sheetFormatPr defaultRowHeight="15" x14ac:dyDescent="0.25"/>
  <cols>
    <col min="3" max="3" width="11.42578125" customWidth="1"/>
    <col min="4" max="4" width="17" customWidth="1"/>
    <col min="5" max="5" width="21.140625" customWidth="1"/>
    <col min="6" max="6" width="79" customWidth="1"/>
    <col min="7" max="7" width="19" customWidth="1"/>
    <col min="10" max="10" width="32.140625" customWidth="1"/>
    <col min="11" max="11" width="58.85546875" customWidth="1"/>
  </cols>
  <sheetData>
    <row r="1" spans="1:7" x14ac:dyDescent="0.25">
      <c r="A1" s="1"/>
      <c r="B1" s="1"/>
      <c r="C1" s="1"/>
      <c r="D1" s="1"/>
      <c r="E1" s="1"/>
      <c r="F1" s="1"/>
      <c r="G1" s="1"/>
    </row>
    <row r="2" spans="1:7" x14ac:dyDescent="0.25">
      <c r="A2" s="1"/>
      <c r="B2" s="1"/>
      <c r="C2" s="1"/>
      <c r="D2" s="1"/>
      <c r="E2" s="1"/>
      <c r="F2" s="1"/>
      <c r="G2" s="1"/>
    </row>
    <row r="3" spans="1:7" x14ac:dyDescent="0.25">
      <c r="A3" s="1"/>
      <c r="B3" s="1"/>
      <c r="C3" s="21" t="s">
        <v>175</v>
      </c>
      <c r="D3" s="22"/>
      <c r="E3" s="22"/>
      <c r="F3" s="22"/>
      <c r="G3" s="22"/>
    </row>
    <row r="4" spans="1:7" x14ac:dyDescent="0.25">
      <c r="A4" s="1"/>
      <c r="B4" s="1"/>
      <c r="C4" s="23"/>
      <c r="D4" s="24"/>
      <c r="E4" s="24"/>
      <c r="F4" s="24"/>
      <c r="G4" s="24"/>
    </row>
    <row r="5" spans="1:7" ht="33" customHeight="1" x14ac:dyDescent="0.25">
      <c r="A5" s="1"/>
      <c r="B5" s="1"/>
      <c r="C5" s="2" t="s">
        <v>0</v>
      </c>
      <c r="D5" s="2" t="s">
        <v>12</v>
      </c>
      <c r="E5" s="2" t="s">
        <v>1</v>
      </c>
      <c r="F5" s="2" t="s">
        <v>8</v>
      </c>
      <c r="G5" s="9" t="s">
        <v>13</v>
      </c>
    </row>
    <row r="6" spans="1:7" ht="32.25" customHeight="1" x14ac:dyDescent="0.25">
      <c r="A6" s="1"/>
      <c r="B6" s="1"/>
      <c r="C6" s="3">
        <v>2026</v>
      </c>
      <c r="D6" s="4" t="s">
        <v>105</v>
      </c>
      <c r="E6" s="4" t="s">
        <v>15</v>
      </c>
      <c r="F6" s="4" t="s">
        <v>192</v>
      </c>
      <c r="G6" s="17">
        <v>30</v>
      </c>
    </row>
    <row r="7" spans="1:7" ht="32.25" customHeight="1" x14ac:dyDescent="0.25">
      <c r="A7" s="1"/>
      <c r="B7" s="1"/>
      <c r="C7" s="5">
        <v>2026</v>
      </c>
      <c r="D7" s="6" t="s">
        <v>21</v>
      </c>
      <c r="E7" s="6" t="s">
        <v>17</v>
      </c>
      <c r="F7" s="6" t="s">
        <v>193</v>
      </c>
      <c r="G7" s="18">
        <v>115</v>
      </c>
    </row>
    <row r="8" spans="1:7" ht="32.25" customHeight="1" x14ac:dyDescent="0.25">
      <c r="A8" s="1"/>
      <c r="B8" s="1"/>
      <c r="C8" s="3">
        <v>2026</v>
      </c>
      <c r="D8" s="4" t="s">
        <v>107</v>
      </c>
      <c r="E8" s="4" t="s">
        <v>22</v>
      </c>
      <c r="F8" s="4" t="s">
        <v>194</v>
      </c>
      <c r="G8" s="18">
        <v>60</v>
      </c>
    </row>
    <row r="9" spans="1:7" ht="32.25" customHeight="1" x14ac:dyDescent="0.25">
      <c r="A9" s="1"/>
      <c r="B9" s="1"/>
      <c r="C9" s="5">
        <v>2026</v>
      </c>
      <c r="D9" s="6" t="s">
        <v>176</v>
      </c>
      <c r="E9" s="6" t="s">
        <v>22</v>
      </c>
      <c r="F9" s="6" t="s">
        <v>195</v>
      </c>
      <c r="G9" s="17">
        <v>140</v>
      </c>
    </row>
    <row r="10" spans="1:7" ht="32.25" customHeight="1" x14ac:dyDescent="0.25">
      <c r="A10" s="1"/>
      <c r="B10" s="1"/>
      <c r="C10" s="3">
        <v>2026</v>
      </c>
      <c r="D10" s="4" t="s">
        <v>24</v>
      </c>
      <c r="E10" s="4" t="s">
        <v>22</v>
      </c>
      <c r="F10" s="4" t="s">
        <v>196</v>
      </c>
      <c r="G10" s="17">
        <v>480</v>
      </c>
    </row>
    <row r="11" spans="1:7" ht="32.25" customHeight="1" x14ac:dyDescent="0.25">
      <c r="A11" s="1"/>
      <c r="B11" s="1"/>
      <c r="C11" s="5">
        <v>2026</v>
      </c>
      <c r="D11" s="6" t="s">
        <v>111</v>
      </c>
      <c r="E11" s="6" t="s">
        <v>31</v>
      </c>
      <c r="F11" s="6" t="s">
        <v>197</v>
      </c>
      <c r="G11" s="17">
        <v>45</v>
      </c>
    </row>
    <row r="12" spans="1:7" ht="32.25" customHeight="1" x14ac:dyDescent="0.25">
      <c r="A12" s="1"/>
      <c r="B12" s="1"/>
      <c r="C12" s="3">
        <v>2026</v>
      </c>
      <c r="D12" s="4" t="s">
        <v>24</v>
      </c>
      <c r="E12" s="4" t="s">
        <v>31</v>
      </c>
      <c r="F12" s="4" t="s">
        <v>198</v>
      </c>
      <c r="G12" s="17">
        <v>312</v>
      </c>
    </row>
    <row r="13" spans="1:7" ht="32.25" customHeight="1" x14ac:dyDescent="0.25">
      <c r="A13" s="1"/>
      <c r="B13" s="1"/>
      <c r="C13" s="5">
        <v>2026</v>
      </c>
      <c r="D13" s="6" t="s">
        <v>14</v>
      </c>
      <c r="E13" s="6" t="s">
        <v>2</v>
      </c>
      <c r="F13" s="6" t="s">
        <v>199</v>
      </c>
      <c r="G13" s="17">
        <v>150</v>
      </c>
    </row>
    <row r="14" spans="1:7" ht="32.25" customHeight="1" x14ac:dyDescent="0.25">
      <c r="A14" s="1"/>
      <c r="B14" s="1"/>
      <c r="C14" s="3">
        <v>2026</v>
      </c>
      <c r="D14" s="4" t="s">
        <v>105</v>
      </c>
      <c r="E14" s="4" t="s">
        <v>38</v>
      </c>
      <c r="F14" s="4" t="s">
        <v>200</v>
      </c>
      <c r="G14" s="17">
        <v>80</v>
      </c>
    </row>
    <row r="15" spans="1:7" ht="32.25" customHeight="1" x14ac:dyDescent="0.25">
      <c r="A15" s="1"/>
      <c r="B15" s="1"/>
      <c r="C15" s="5">
        <v>2026</v>
      </c>
      <c r="D15" s="6" t="s">
        <v>177</v>
      </c>
      <c r="E15" s="6" t="s">
        <v>22</v>
      </c>
      <c r="F15" s="6" t="s">
        <v>201</v>
      </c>
      <c r="G15" s="17">
        <v>70</v>
      </c>
    </row>
    <row r="16" spans="1:7" ht="32.25" customHeight="1" x14ac:dyDescent="0.25">
      <c r="A16" s="1"/>
      <c r="B16" s="1"/>
      <c r="C16" s="3">
        <v>2026</v>
      </c>
      <c r="D16" s="4" t="s">
        <v>176</v>
      </c>
      <c r="E16" s="4" t="s">
        <v>2</v>
      </c>
      <c r="F16" s="4" t="s">
        <v>202</v>
      </c>
      <c r="G16" s="17">
        <v>150</v>
      </c>
    </row>
    <row r="17" spans="1:7" ht="32.25" customHeight="1" x14ac:dyDescent="0.25">
      <c r="A17" s="1"/>
      <c r="B17" s="1"/>
      <c r="C17" s="3">
        <v>2026</v>
      </c>
      <c r="D17" s="4" t="s">
        <v>107</v>
      </c>
      <c r="E17" s="4" t="s">
        <v>22</v>
      </c>
      <c r="F17" s="4" t="s">
        <v>203</v>
      </c>
      <c r="G17" s="17">
        <v>1500</v>
      </c>
    </row>
    <row r="18" spans="1:7" ht="32.25" customHeight="1" x14ac:dyDescent="0.25">
      <c r="A18" s="1"/>
      <c r="B18" s="1"/>
      <c r="C18" s="5">
        <v>2026</v>
      </c>
      <c r="D18" s="6" t="s">
        <v>178</v>
      </c>
      <c r="E18" s="6" t="s">
        <v>48</v>
      </c>
      <c r="F18" s="6" t="s">
        <v>204</v>
      </c>
      <c r="G18" s="18">
        <v>233</v>
      </c>
    </row>
    <row r="19" spans="1:7" ht="32.25" customHeight="1" x14ac:dyDescent="0.25">
      <c r="A19" s="1"/>
      <c r="B19" s="1"/>
      <c r="C19" s="3">
        <v>2026</v>
      </c>
      <c r="D19" s="4" t="s">
        <v>179</v>
      </c>
      <c r="E19" s="4" t="s">
        <v>48</v>
      </c>
      <c r="F19" s="4" t="s">
        <v>205</v>
      </c>
      <c r="G19" s="18">
        <v>100</v>
      </c>
    </row>
    <row r="20" spans="1:7" ht="32.25" customHeight="1" x14ac:dyDescent="0.25">
      <c r="A20" s="1"/>
      <c r="B20" s="1"/>
      <c r="C20" s="5">
        <v>2026</v>
      </c>
      <c r="D20" s="6" t="s">
        <v>121</v>
      </c>
      <c r="E20" s="6" t="s">
        <v>48</v>
      </c>
      <c r="F20" s="6" t="s">
        <v>206</v>
      </c>
      <c r="G20" s="17">
        <v>60</v>
      </c>
    </row>
    <row r="21" spans="1:7" ht="32.25" customHeight="1" x14ac:dyDescent="0.25">
      <c r="A21" s="1"/>
      <c r="B21" s="1"/>
      <c r="C21" s="3">
        <v>2026</v>
      </c>
      <c r="D21" s="4" t="s">
        <v>34</v>
      </c>
      <c r="E21" s="4" t="s">
        <v>48</v>
      </c>
      <c r="F21" s="4" t="s">
        <v>207</v>
      </c>
      <c r="G21" s="17">
        <v>70</v>
      </c>
    </row>
    <row r="22" spans="1:7" ht="32.25" customHeight="1" x14ac:dyDescent="0.25">
      <c r="A22" s="1"/>
      <c r="B22" s="1"/>
      <c r="C22" s="5">
        <v>2026</v>
      </c>
      <c r="D22" s="6" t="s">
        <v>180</v>
      </c>
      <c r="E22" s="6" t="s">
        <v>38</v>
      </c>
      <c r="F22" s="6" t="s">
        <v>208</v>
      </c>
      <c r="G22" s="17">
        <v>30</v>
      </c>
    </row>
    <row r="23" spans="1:7" ht="32.25" customHeight="1" x14ac:dyDescent="0.25">
      <c r="A23" s="1"/>
      <c r="B23" s="1"/>
      <c r="C23" s="3">
        <v>2026</v>
      </c>
      <c r="D23" s="4" t="s">
        <v>62</v>
      </c>
      <c r="E23" s="4" t="s">
        <v>5</v>
      </c>
      <c r="F23" s="4" t="s">
        <v>209</v>
      </c>
      <c r="G23" s="17">
        <v>150</v>
      </c>
    </row>
    <row r="24" spans="1:7" ht="32.25" customHeight="1" x14ac:dyDescent="0.25">
      <c r="A24" s="1"/>
      <c r="B24" s="1"/>
      <c r="C24" s="5">
        <v>2026</v>
      </c>
      <c r="D24" s="6" t="s">
        <v>92</v>
      </c>
      <c r="E24" s="6" t="s">
        <v>2</v>
      </c>
      <c r="F24" s="6" t="s">
        <v>210</v>
      </c>
      <c r="G24" s="17">
        <v>160</v>
      </c>
    </row>
    <row r="25" spans="1:7" ht="32.25" customHeight="1" x14ac:dyDescent="0.25">
      <c r="A25" s="1"/>
      <c r="B25" s="1"/>
      <c r="C25" s="3">
        <v>2026</v>
      </c>
      <c r="D25" s="4" t="s">
        <v>181</v>
      </c>
      <c r="E25" s="4" t="s">
        <v>38</v>
      </c>
      <c r="F25" s="4" t="s">
        <v>211</v>
      </c>
      <c r="G25" s="17">
        <v>250</v>
      </c>
    </row>
    <row r="26" spans="1:7" ht="32.25" customHeight="1" x14ac:dyDescent="0.25">
      <c r="A26" s="1"/>
      <c r="B26" s="1"/>
      <c r="C26" s="5">
        <v>2026</v>
      </c>
      <c r="D26" s="6" t="s">
        <v>182</v>
      </c>
      <c r="E26" s="6" t="s">
        <v>31</v>
      </c>
      <c r="F26" s="6" t="s">
        <v>212</v>
      </c>
      <c r="G26" s="17">
        <v>150</v>
      </c>
    </row>
    <row r="27" spans="1:7" ht="32.25" customHeight="1" x14ac:dyDescent="0.25">
      <c r="A27" s="1"/>
      <c r="B27" s="1"/>
      <c r="C27" s="3">
        <v>2026</v>
      </c>
      <c r="D27" s="4" t="s">
        <v>183</v>
      </c>
      <c r="E27" s="4" t="s">
        <v>5</v>
      </c>
      <c r="F27" s="4" t="s">
        <v>213</v>
      </c>
      <c r="G27" s="17">
        <v>750</v>
      </c>
    </row>
    <row r="28" spans="1:7" ht="32.25" customHeight="1" x14ac:dyDescent="0.25">
      <c r="A28" s="1"/>
      <c r="B28" s="1"/>
      <c r="C28" s="3">
        <v>2026</v>
      </c>
      <c r="D28" s="4" t="s">
        <v>177</v>
      </c>
      <c r="E28" s="4" t="s">
        <v>2</v>
      </c>
      <c r="F28" s="4" t="s">
        <v>214</v>
      </c>
      <c r="G28" s="17">
        <v>280</v>
      </c>
    </row>
    <row r="29" spans="1:7" ht="32.25" customHeight="1" x14ac:dyDescent="0.25">
      <c r="A29" s="1"/>
      <c r="B29" s="1"/>
      <c r="C29" s="5">
        <v>2026</v>
      </c>
      <c r="D29" s="6" t="s">
        <v>92</v>
      </c>
      <c r="E29" s="6" t="s">
        <v>2</v>
      </c>
      <c r="F29" s="6" t="s">
        <v>215</v>
      </c>
      <c r="G29" s="18">
        <v>160</v>
      </c>
    </row>
    <row r="30" spans="1:7" ht="32.25" customHeight="1" x14ac:dyDescent="0.25">
      <c r="A30" s="1"/>
      <c r="B30" s="1"/>
      <c r="C30" s="3">
        <v>2026</v>
      </c>
      <c r="D30" s="4" t="s">
        <v>184</v>
      </c>
      <c r="E30" s="4" t="s">
        <v>38</v>
      </c>
      <c r="F30" s="4" t="s">
        <v>216</v>
      </c>
      <c r="G30" s="18">
        <v>200</v>
      </c>
    </row>
    <row r="31" spans="1:7" ht="32.25" customHeight="1" x14ac:dyDescent="0.25">
      <c r="A31" s="1"/>
      <c r="B31" s="1"/>
      <c r="C31" s="5">
        <v>2026</v>
      </c>
      <c r="D31" s="6" t="s">
        <v>185</v>
      </c>
      <c r="E31" s="6" t="s">
        <v>38</v>
      </c>
      <c r="F31" s="6" t="s">
        <v>217</v>
      </c>
      <c r="G31" s="17">
        <v>100</v>
      </c>
    </row>
    <row r="32" spans="1:7" ht="32.25" customHeight="1" x14ac:dyDescent="0.25">
      <c r="A32" s="1"/>
      <c r="B32" s="1"/>
      <c r="C32" s="3">
        <v>2026</v>
      </c>
      <c r="D32" s="4" t="s">
        <v>186</v>
      </c>
      <c r="E32" s="4" t="s">
        <v>38</v>
      </c>
      <c r="F32" s="4" t="s">
        <v>218</v>
      </c>
      <c r="G32" s="17">
        <v>75</v>
      </c>
    </row>
    <row r="33" spans="1:7" ht="32.25" customHeight="1" x14ac:dyDescent="0.25">
      <c r="A33" s="1"/>
      <c r="B33" s="1"/>
      <c r="C33" s="5">
        <v>2026</v>
      </c>
      <c r="D33" s="6" t="s">
        <v>29</v>
      </c>
      <c r="E33" s="6" t="s">
        <v>38</v>
      </c>
      <c r="F33" s="6" t="s">
        <v>219</v>
      </c>
      <c r="G33" s="17">
        <v>35</v>
      </c>
    </row>
    <row r="34" spans="1:7" ht="32.25" customHeight="1" x14ac:dyDescent="0.25">
      <c r="A34" s="1"/>
      <c r="B34" s="1"/>
      <c r="C34" s="3">
        <v>2026</v>
      </c>
      <c r="D34" s="4" t="s">
        <v>187</v>
      </c>
      <c r="E34" s="4" t="s">
        <v>38</v>
      </c>
      <c r="F34" s="4" t="s">
        <v>220</v>
      </c>
      <c r="G34" s="17">
        <v>120</v>
      </c>
    </row>
    <row r="35" spans="1:7" ht="32.25" customHeight="1" x14ac:dyDescent="0.25">
      <c r="A35" s="1"/>
      <c r="B35" s="1"/>
      <c r="C35" s="5">
        <v>2026</v>
      </c>
      <c r="D35" s="6" t="s">
        <v>188</v>
      </c>
      <c r="E35" s="6" t="s">
        <v>38</v>
      </c>
      <c r="F35" s="6" t="s">
        <v>221</v>
      </c>
      <c r="G35" s="17">
        <v>80</v>
      </c>
    </row>
    <row r="36" spans="1:7" ht="32.25" customHeight="1" x14ac:dyDescent="0.25">
      <c r="A36" s="1"/>
      <c r="B36" s="1"/>
      <c r="C36" s="3">
        <v>2026</v>
      </c>
      <c r="D36" s="4" t="s">
        <v>34</v>
      </c>
      <c r="E36" s="4" t="s">
        <v>38</v>
      </c>
      <c r="F36" s="4" t="s">
        <v>222</v>
      </c>
      <c r="G36" s="17">
        <v>400</v>
      </c>
    </row>
    <row r="37" spans="1:7" ht="32.25" customHeight="1" x14ac:dyDescent="0.25">
      <c r="A37" s="1"/>
      <c r="B37" s="1"/>
      <c r="C37" s="5">
        <v>2026</v>
      </c>
      <c r="D37" s="6" t="s">
        <v>34</v>
      </c>
      <c r="E37" s="6" t="s">
        <v>38</v>
      </c>
      <c r="F37" s="6" t="s">
        <v>223</v>
      </c>
      <c r="G37" s="17">
        <v>70</v>
      </c>
    </row>
    <row r="38" spans="1:7" ht="32.25" customHeight="1" x14ac:dyDescent="0.25">
      <c r="A38" s="1"/>
      <c r="B38" s="1"/>
      <c r="C38" s="3">
        <v>2026</v>
      </c>
      <c r="D38" s="4" t="s">
        <v>181</v>
      </c>
      <c r="E38" s="4" t="s">
        <v>38</v>
      </c>
      <c r="F38" s="4" t="s">
        <v>224</v>
      </c>
      <c r="G38" s="17">
        <v>30</v>
      </c>
    </row>
    <row r="39" spans="1:7" ht="32.25" customHeight="1" x14ac:dyDescent="0.25">
      <c r="A39" s="1"/>
      <c r="B39" s="1"/>
      <c r="C39" s="3">
        <v>2026</v>
      </c>
      <c r="D39" s="4" t="s">
        <v>105</v>
      </c>
      <c r="E39" s="4" t="s">
        <v>38</v>
      </c>
      <c r="F39" s="4" t="s">
        <v>225</v>
      </c>
      <c r="G39" s="17">
        <v>120</v>
      </c>
    </row>
    <row r="40" spans="1:7" ht="32.25" customHeight="1" x14ac:dyDescent="0.25">
      <c r="A40" s="1"/>
      <c r="B40" s="1"/>
      <c r="C40" s="5">
        <v>2026</v>
      </c>
      <c r="D40" s="6" t="s">
        <v>42</v>
      </c>
      <c r="E40" s="6" t="s">
        <v>38</v>
      </c>
      <c r="F40" s="6" t="s">
        <v>226</v>
      </c>
      <c r="G40" s="18">
        <v>250</v>
      </c>
    </row>
    <row r="41" spans="1:7" ht="32.25" customHeight="1" x14ac:dyDescent="0.25">
      <c r="A41" s="1"/>
      <c r="B41" s="1"/>
      <c r="C41" s="3">
        <v>2026</v>
      </c>
      <c r="D41" s="4" t="s">
        <v>21</v>
      </c>
      <c r="E41" s="4" t="s">
        <v>38</v>
      </c>
      <c r="F41" s="4" t="s">
        <v>227</v>
      </c>
      <c r="G41" s="18">
        <v>130</v>
      </c>
    </row>
    <row r="42" spans="1:7" ht="32.25" customHeight="1" x14ac:dyDescent="0.25">
      <c r="A42" s="1"/>
      <c r="B42" s="1"/>
      <c r="C42" s="5">
        <v>2026</v>
      </c>
      <c r="D42" s="6" t="s">
        <v>189</v>
      </c>
      <c r="E42" s="6" t="s">
        <v>38</v>
      </c>
      <c r="F42" s="6" t="s">
        <v>228</v>
      </c>
      <c r="G42" s="17">
        <v>60</v>
      </c>
    </row>
    <row r="43" spans="1:7" ht="32.25" customHeight="1" x14ac:dyDescent="0.25">
      <c r="A43" s="1"/>
      <c r="B43" s="1"/>
      <c r="C43" s="3">
        <v>2026</v>
      </c>
      <c r="D43" s="4" t="s">
        <v>62</v>
      </c>
      <c r="E43" s="4" t="s">
        <v>38</v>
      </c>
      <c r="F43" s="4" t="s">
        <v>229</v>
      </c>
      <c r="G43" s="17">
        <v>1200</v>
      </c>
    </row>
    <row r="44" spans="1:7" ht="32.25" customHeight="1" x14ac:dyDescent="0.25">
      <c r="A44" s="1"/>
      <c r="B44" s="1"/>
      <c r="C44" s="5">
        <v>2026</v>
      </c>
      <c r="D44" s="6" t="s">
        <v>42</v>
      </c>
      <c r="E44" s="6" t="s">
        <v>2</v>
      </c>
      <c r="F44" s="6" t="s">
        <v>230</v>
      </c>
      <c r="G44" s="17">
        <v>910</v>
      </c>
    </row>
    <row r="45" spans="1:7" ht="32.25" customHeight="1" x14ac:dyDescent="0.25">
      <c r="A45" s="1"/>
      <c r="B45" s="1"/>
      <c r="C45" s="3">
        <v>2026</v>
      </c>
      <c r="D45" s="4" t="s">
        <v>24</v>
      </c>
      <c r="E45" s="4" t="s">
        <v>2</v>
      </c>
      <c r="F45" s="4" t="s">
        <v>231</v>
      </c>
      <c r="G45" s="17">
        <v>120</v>
      </c>
    </row>
    <row r="46" spans="1:7" ht="32.25" customHeight="1" x14ac:dyDescent="0.25">
      <c r="A46" s="1"/>
      <c r="B46" s="1"/>
      <c r="C46" s="5">
        <v>2026</v>
      </c>
      <c r="D46" s="6" t="s">
        <v>190</v>
      </c>
      <c r="E46" s="6" t="s">
        <v>3</v>
      </c>
      <c r="F46" s="6" t="s">
        <v>232</v>
      </c>
      <c r="G46" s="17">
        <v>245</v>
      </c>
    </row>
    <row r="47" spans="1:7" ht="32.25" customHeight="1" x14ac:dyDescent="0.25">
      <c r="A47" s="1"/>
      <c r="B47" s="1"/>
      <c r="C47" s="3">
        <v>2026</v>
      </c>
      <c r="D47" s="4" t="s">
        <v>14</v>
      </c>
      <c r="E47" s="4" t="s">
        <v>3</v>
      </c>
      <c r="F47" s="4" t="s">
        <v>233</v>
      </c>
      <c r="G47" s="17">
        <v>64</v>
      </c>
    </row>
    <row r="48" spans="1:7" ht="32.25" customHeight="1" x14ac:dyDescent="0.25">
      <c r="A48" s="1"/>
      <c r="B48" s="1"/>
      <c r="C48" s="5">
        <v>2026</v>
      </c>
      <c r="D48" s="6" t="s">
        <v>177</v>
      </c>
      <c r="E48" s="6" t="s">
        <v>31</v>
      </c>
      <c r="F48" s="6" t="s">
        <v>234</v>
      </c>
      <c r="G48" s="17">
        <v>210</v>
      </c>
    </row>
    <row r="49" spans="1:7" ht="32.25" customHeight="1" x14ac:dyDescent="0.25">
      <c r="A49" s="1"/>
      <c r="B49" s="1"/>
      <c r="C49" s="3">
        <v>2026</v>
      </c>
      <c r="D49" s="4" t="s">
        <v>191</v>
      </c>
      <c r="E49" s="4" t="s">
        <v>48</v>
      </c>
      <c r="F49" s="4" t="s">
        <v>235</v>
      </c>
      <c r="G49" s="17">
        <v>150</v>
      </c>
    </row>
    <row r="50" spans="1:7" ht="32.25" customHeight="1" x14ac:dyDescent="0.25">
      <c r="A50" s="1"/>
      <c r="B50" s="1"/>
      <c r="C50" s="3">
        <v>2026</v>
      </c>
      <c r="D50" s="4" t="s">
        <v>271</v>
      </c>
      <c r="E50" s="4" t="s">
        <v>38</v>
      </c>
      <c r="F50" s="4" t="s">
        <v>236</v>
      </c>
      <c r="G50" s="17">
        <v>60</v>
      </c>
    </row>
    <row r="51" spans="1:7" ht="32.25" customHeight="1" x14ac:dyDescent="0.25">
      <c r="A51" s="1"/>
      <c r="B51" s="1"/>
      <c r="C51" s="5">
        <v>2026</v>
      </c>
      <c r="D51" s="6" t="s">
        <v>14</v>
      </c>
      <c r="E51" s="6" t="s">
        <v>15</v>
      </c>
      <c r="F51" s="6" t="s">
        <v>237</v>
      </c>
      <c r="G51" s="18">
        <v>684</v>
      </c>
    </row>
    <row r="52" spans="1:7" ht="32.25" customHeight="1" x14ac:dyDescent="0.25">
      <c r="A52" s="1"/>
      <c r="B52" s="1"/>
      <c r="C52" s="3">
        <v>2026</v>
      </c>
      <c r="D52" s="4" t="s">
        <v>21</v>
      </c>
      <c r="E52" s="4" t="s">
        <v>38</v>
      </c>
      <c r="F52" s="4" t="s">
        <v>238</v>
      </c>
      <c r="G52" s="18">
        <f>2*65</f>
        <v>130</v>
      </c>
    </row>
    <row r="53" spans="1:7" ht="32.25" customHeight="1" x14ac:dyDescent="0.25">
      <c r="A53" s="1"/>
      <c r="B53" s="1"/>
      <c r="C53" s="5">
        <v>2026</v>
      </c>
      <c r="D53" s="6" t="s">
        <v>62</v>
      </c>
      <c r="E53" s="6" t="s">
        <v>38</v>
      </c>
      <c r="F53" s="6" t="s">
        <v>239</v>
      </c>
      <c r="G53" s="17">
        <v>120</v>
      </c>
    </row>
    <row r="54" spans="1:7" ht="32.25" customHeight="1" x14ac:dyDescent="0.25">
      <c r="A54" s="1"/>
      <c r="B54" s="1"/>
      <c r="C54" s="3">
        <v>2026</v>
      </c>
      <c r="D54" s="4" t="s">
        <v>24</v>
      </c>
      <c r="E54" s="4" t="s">
        <v>38</v>
      </c>
      <c r="F54" s="4" t="s">
        <v>240</v>
      </c>
      <c r="G54" s="17">
        <f>2*130</f>
        <v>260</v>
      </c>
    </row>
    <row r="55" spans="1:7" ht="32.25" customHeight="1" x14ac:dyDescent="0.25">
      <c r="A55" s="1"/>
      <c r="B55" s="1"/>
      <c r="C55" s="5">
        <v>2026</v>
      </c>
      <c r="D55" s="6" t="s">
        <v>272</v>
      </c>
      <c r="E55" s="6" t="s">
        <v>38</v>
      </c>
      <c r="F55" s="6" t="s">
        <v>241</v>
      </c>
      <c r="G55" s="17">
        <v>210</v>
      </c>
    </row>
    <row r="56" spans="1:7" ht="32.25" customHeight="1" x14ac:dyDescent="0.25">
      <c r="A56" s="1"/>
      <c r="B56" s="1"/>
      <c r="C56" s="3">
        <v>2026</v>
      </c>
      <c r="D56" s="4" t="s">
        <v>273</v>
      </c>
      <c r="E56" s="4" t="s">
        <v>48</v>
      </c>
      <c r="F56" s="4" t="s">
        <v>242</v>
      </c>
      <c r="G56" s="17">
        <v>9</v>
      </c>
    </row>
    <row r="57" spans="1:7" ht="32.25" customHeight="1" x14ac:dyDescent="0.25">
      <c r="A57" s="1"/>
      <c r="B57" s="1"/>
      <c r="C57" s="5">
        <v>2026</v>
      </c>
      <c r="D57" s="6" t="s">
        <v>42</v>
      </c>
      <c r="E57" s="6" t="s">
        <v>48</v>
      </c>
      <c r="F57" s="6" t="s">
        <v>243</v>
      </c>
      <c r="G57" s="17">
        <v>150</v>
      </c>
    </row>
    <row r="58" spans="1:7" ht="32.25" customHeight="1" x14ac:dyDescent="0.25">
      <c r="A58" s="1"/>
      <c r="B58" s="1"/>
      <c r="C58" s="3">
        <v>2026</v>
      </c>
      <c r="D58" s="4" t="s">
        <v>271</v>
      </c>
      <c r="E58" s="4" t="s">
        <v>38</v>
      </c>
      <c r="F58" s="4" t="s">
        <v>244</v>
      </c>
      <c r="G58" s="17">
        <v>50</v>
      </c>
    </row>
    <row r="59" spans="1:7" ht="32.25" customHeight="1" x14ac:dyDescent="0.25">
      <c r="A59" s="1"/>
      <c r="B59" s="1"/>
      <c r="C59" s="5">
        <v>2026</v>
      </c>
      <c r="D59" s="6" t="s">
        <v>46</v>
      </c>
      <c r="E59" s="6" t="s">
        <v>15</v>
      </c>
      <c r="F59" s="6" t="s">
        <v>245</v>
      </c>
      <c r="G59" s="17">
        <v>12</v>
      </c>
    </row>
    <row r="60" spans="1:7" ht="32.25" customHeight="1" x14ac:dyDescent="0.25">
      <c r="A60" s="1"/>
      <c r="B60" s="1"/>
      <c r="C60" s="3">
        <v>2026</v>
      </c>
      <c r="D60" s="4" t="s">
        <v>274</v>
      </c>
      <c r="E60" s="4" t="s">
        <v>38</v>
      </c>
      <c r="F60" s="4" t="s">
        <v>246</v>
      </c>
      <c r="G60" s="17">
        <v>300</v>
      </c>
    </row>
    <row r="61" spans="1:7" ht="32.25" customHeight="1" x14ac:dyDescent="0.25">
      <c r="A61" s="1"/>
      <c r="B61" s="1"/>
      <c r="C61" s="3">
        <v>2026</v>
      </c>
      <c r="D61" s="4" t="s">
        <v>26</v>
      </c>
      <c r="E61" s="4" t="s">
        <v>38</v>
      </c>
      <c r="F61" s="4" t="s">
        <v>247</v>
      </c>
      <c r="G61" s="17">
        <v>60</v>
      </c>
    </row>
    <row r="62" spans="1:7" ht="32.25" customHeight="1" x14ac:dyDescent="0.25">
      <c r="A62" s="1"/>
      <c r="B62" s="1"/>
      <c r="C62" s="5">
        <v>2026</v>
      </c>
      <c r="D62" s="6" t="s">
        <v>46</v>
      </c>
      <c r="E62" s="6" t="s">
        <v>38</v>
      </c>
      <c r="F62" s="6" t="s">
        <v>248</v>
      </c>
      <c r="G62" s="18">
        <v>35</v>
      </c>
    </row>
    <row r="63" spans="1:7" ht="32.25" customHeight="1" x14ac:dyDescent="0.25">
      <c r="A63" s="1"/>
      <c r="B63" s="1"/>
      <c r="C63" s="3">
        <v>2026</v>
      </c>
      <c r="D63" s="4" t="s">
        <v>24</v>
      </c>
      <c r="E63" s="4" t="s">
        <v>38</v>
      </c>
      <c r="F63" s="4" t="s">
        <v>249</v>
      </c>
      <c r="G63" s="18">
        <v>50</v>
      </c>
    </row>
    <row r="64" spans="1:7" ht="32.25" customHeight="1" x14ac:dyDescent="0.25">
      <c r="A64" s="1"/>
      <c r="B64" s="1"/>
      <c r="C64" s="5">
        <v>2026</v>
      </c>
      <c r="D64" s="6" t="s">
        <v>47</v>
      </c>
      <c r="E64" s="6" t="s">
        <v>38</v>
      </c>
      <c r="F64" s="6" t="s">
        <v>250</v>
      </c>
      <c r="G64" s="17">
        <v>2</v>
      </c>
    </row>
    <row r="65" spans="1:7" ht="32.25" customHeight="1" x14ac:dyDescent="0.25">
      <c r="A65" s="1"/>
      <c r="B65" s="1"/>
      <c r="C65" s="3">
        <v>2026</v>
      </c>
      <c r="D65" s="4" t="s">
        <v>62</v>
      </c>
      <c r="E65" s="4" t="s">
        <v>38</v>
      </c>
      <c r="F65" s="4" t="s">
        <v>251</v>
      </c>
      <c r="G65" s="17">
        <v>415</v>
      </c>
    </row>
    <row r="66" spans="1:7" ht="32.25" customHeight="1" x14ac:dyDescent="0.25">
      <c r="A66" s="1"/>
      <c r="B66" s="1"/>
      <c r="C66" s="5">
        <v>2026</v>
      </c>
      <c r="D66" s="6" t="s">
        <v>42</v>
      </c>
      <c r="E66" s="6" t="s">
        <v>38</v>
      </c>
      <c r="F66" s="6" t="s">
        <v>252</v>
      </c>
      <c r="G66" s="17">
        <v>100</v>
      </c>
    </row>
    <row r="67" spans="1:7" ht="32.25" customHeight="1" x14ac:dyDescent="0.25">
      <c r="A67" s="1"/>
      <c r="B67" s="1"/>
      <c r="C67" s="3">
        <v>2026</v>
      </c>
      <c r="D67" s="4" t="s">
        <v>47</v>
      </c>
      <c r="E67" s="4" t="s">
        <v>38</v>
      </c>
      <c r="F67" s="4" t="s">
        <v>253</v>
      </c>
      <c r="G67" s="17">
        <v>13</v>
      </c>
    </row>
    <row r="68" spans="1:7" ht="32.25" customHeight="1" x14ac:dyDescent="0.25">
      <c r="A68" s="1"/>
      <c r="B68" s="1"/>
      <c r="C68" s="5">
        <v>2026</v>
      </c>
      <c r="D68" s="6" t="s">
        <v>107</v>
      </c>
      <c r="E68" s="6" t="s">
        <v>38</v>
      </c>
      <c r="F68" s="6" t="s">
        <v>254</v>
      </c>
      <c r="G68" s="17">
        <v>21</v>
      </c>
    </row>
    <row r="69" spans="1:7" ht="32.25" customHeight="1" x14ac:dyDescent="0.25">
      <c r="A69" s="1"/>
      <c r="B69" s="1"/>
      <c r="C69" s="3">
        <v>2026</v>
      </c>
      <c r="D69" s="4" t="s">
        <v>107</v>
      </c>
      <c r="E69" s="4" t="s">
        <v>38</v>
      </c>
      <c r="F69" s="4" t="s">
        <v>255</v>
      </c>
      <c r="G69" s="17">
        <v>125</v>
      </c>
    </row>
    <row r="70" spans="1:7" ht="32.25" customHeight="1" x14ac:dyDescent="0.25">
      <c r="A70" s="1"/>
      <c r="B70" s="1"/>
      <c r="C70" s="5">
        <v>2026</v>
      </c>
      <c r="D70" s="6" t="s">
        <v>26</v>
      </c>
      <c r="E70" s="6" t="s">
        <v>38</v>
      </c>
      <c r="F70" s="6" t="s">
        <v>256</v>
      </c>
      <c r="G70" s="17">
        <v>15</v>
      </c>
    </row>
    <row r="71" spans="1:7" ht="32.25" customHeight="1" x14ac:dyDescent="0.25">
      <c r="A71" s="1"/>
      <c r="B71" s="1"/>
      <c r="C71" s="3">
        <v>2026</v>
      </c>
      <c r="D71" s="4" t="s">
        <v>56</v>
      </c>
      <c r="E71" s="4" t="s">
        <v>38</v>
      </c>
      <c r="F71" s="4" t="s">
        <v>257</v>
      </c>
      <c r="G71" s="17">
        <v>60</v>
      </c>
    </row>
    <row r="72" spans="1:7" ht="32.25" customHeight="1" x14ac:dyDescent="0.25">
      <c r="A72" s="1"/>
      <c r="B72" s="1"/>
      <c r="C72" s="3">
        <v>2026</v>
      </c>
      <c r="D72" s="4" t="s">
        <v>275</v>
      </c>
      <c r="E72" s="4" t="s">
        <v>38</v>
      </c>
      <c r="F72" s="4" t="s">
        <v>258</v>
      </c>
      <c r="G72" s="17">
        <v>30</v>
      </c>
    </row>
    <row r="73" spans="1:7" ht="32.25" customHeight="1" x14ac:dyDescent="0.25">
      <c r="A73" s="1"/>
      <c r="C73" s="5">
        <v>2026</v>
      </c>
      <c r="D73" s="6" t="s">
        <v>276</v>
      </c>
      <c r="E73" s="6" t="s">
        <v>38</v>
      </c>
      <c r="F73" s="6" t="s">
        <v>259</v>
      </c>
      <c r="G73" s="18">
        <v>6</v>
      </c>
    </row>
    <row r="74" spans="1:7" ht="32.25" customHeight="1" x14ac:dyDescent="0.25">
      <c r="A74" s="1"/>
      <c r="C74" s="3">
        <v>2026</v>
      </c>
      <c r="D74" s="4" t="s">
        <v>107</v>
      </c>
      <c r="E74" s="4" t="s">
        <v>38</v>
      </c>
      <c r="F74" s="4" t="s">
        <v>260</v>
      </c>
      <c r="G74" s="18">
        <v>11</v>
      </c>
    </row>
    <row r="75" spans="1:7" ht="32.25" customHeight="1" x14ac:dyDescent="0.25">
      <c r="C75" s="5">
        <v>2026</v>
      </c>
      <c r="D75" s="6" t="s">
        <v>62</v>
      </c>
      <c r="E75" s="6" t="s">
        <v>38</v>
      </c>
      <c r="F75" s="6" t="s">
        <v>261</v>
      </c>
      <c r="G75" s="17">
        <v>20</v>
      </c>
    </row>
    <row r="76" spans="1:7" ht="32.25" customHeight="1" x14ac:dyDescent="0.25">
      <c r="C76" s="3">
        <v>2026</v>
      </c>
      <c r="D76" s="4" t="s">
        <v>26</v>
      </c>
      <c r="E76" s="4" t="s">
        <v>38</v>
      </c>
      <c r="F76" s="4" t="s">
        <v>262</v>
      </c>
      <c r="G76" s="17">
        <v>40</v>
      </c>
    </row>
    <row r="77" spans="1:7" ht="32.25" customHeight="1" x14ac:dyDescent="0.25">
      <c r="C77" s="5">
        <v>2026</v>
      </c>
      <c r="D77" s="6" t="s">
        <v>146</v>
      </c>
      <c r="E77" s="6" t="s">
        <v>38</v>
      </c>
      <c r="F77" s="6" t="s">
        <v>263</v>
      </c>
      <c r="G77" s="17">
        <v>80</v>
      </c>
    </row>
    <row r="78" spans="1:7" ht="32.25" customHeight="1" x14ac:dyDescent="0.25">
      <c r="C78" s="3">
        <v>2026</v>
      </c>
      <c r="D78" s="4" t="s">
        <v>57</v>
      </c>
      <c r="E78" s="4" t="s">
        <v>38</v>
      </c>
      <c r="F78" s="4" t="s">
        <v>264</v>
      </c>
      <c r="G78" s="17">
        <v>240</v>
      </c>
    </row>
    <row r="79" spans="1:7" ht="32.25" customHeight="1" x14ac:dyDescent="0.25">
      <c r="C79" s="5">
        <v>2026</v>
      </c>
      <c r="D79" s="6" t="s">
        <v>42</v>
      </c>
      <c r="E79" s="6" t="s">
        <v>38</v>
      </c>
      <c r="F79" s="6" t="s">
        <v>265</v>
      </c>
      <c r="G79" s="17">
        <v>35</v>
      </c>
    </row>
    <row r="80" spans="1:7" ht="32.25" customHeight="1" x14ac:dyDescent="0.25">
      <c r="C80" s="3">
        <v>2026</v>
      </c>
      <c r="D80" s="4" t="s">
        <v>107</v>
      </c>
      <c r="E80" s="4" t="s">
        <v>38</v>
      </c>
      <c r="F80" s="4" t="s">
        <v>266</v>
      </c>
      <c r="G80" s="17">
        <v>8</v>
      </c>
    </row>
    <row r="81" spans="3:7" ht="32.25" customHeight="1" x14ac:dyDescent="0.25">
      <c r="C81" s="5">
        <v>2026</v>
      </c>
      <c r="D81" s="6" t="s">
        <v>26</v>
      </c>
      <c r="E81" s="6" t="s">
        <v>38</v>
      </c>
      <c r="F81" s="6" t="s">
        <v>267</v>
      </c>
      <c r="G81" s="17">
        <v>40</v>
      </c>
    </row>
    <row r="82" spans="3:7" ht="32.25" customHeight="1" x14ac:dyDescent="0.25">
      <c r="C82" s="3">
        <v>2026</v>
      </c>
      <c r="D82" s="4" t="s">
        <v>274</v>
      </c>
      <c r="E82" s="4" t="s">
        <v>38</v>
      </c>
      <c r="F82" s="4" t="s">
        <v>268</v>
      </c>
      <c r="G82" s="17">
        <v>50</v>
      </c>
    </row>
    <row r="83" spans="3:7" ht="32.25" customHeight="1" x14ac:dyDescent="0.25">
      <c r="C83" s="3">
        <v>2026</v>
      </c>
      <c r="D83" s="4" t="s">
        <v>21</v>
      </c>
      <c r="E83" s="4" t="s">
        <v>38</v>
      </c>
      <c r="F83" s="4" t="s">
        <v>269</v>
      </c>
      <c r="G83" s="17">
        <v>60</v>
      </c>
    </row>
    <row r="84" spans="3:7" ht="32.25" customHeight="1" x14ac:dyDescent="0.25">
      <c r="C84" s="25">
        <v>2026</v>
      </c>
      <c r="D84" s="12" t="s">
        <v>277</v>
      </c>
      <c r="E84" s="12" t="s">
        <v>38</v>
      </c>
      <c r="F84" s="12" t="s">
        <v>270</v>
      </c>
      <c r="G84" s="26">
        <v>30</v>
      </c>
    </row>
    <row r="85" spans="3:7" ht="32.25" customHeight="1" x14ac:dyDescent="0.25">
      <c r="C85" s="28" t="s">
        <v>174</v>
      </c>
      <c r="D85" s="28"/>
      <c r="E85" s="28"/>
      <c r="F85" s="28"/>
      <c r="G85" s="29">
        <f>SUM(G6:G84)</f>
        <v>13625</v>
      </c>
    </row>
    <row r="86" spans="3:7" ht="32.25" customHeight="1" x14ac:dyDescent="0.25">
      <c r="C86" s="28"/>
      <c r="D86" s="28"/>
      <c r="E86" s="28"/>
      <c r="F86" s="28"/>
      <c r="G86" s="29"/>
    </row>
  </sheetData>
  <autoFilter ref="C5:G86" xr:uid="{172D9C68-5D72-45A5-9150-EB1D29F6D476}"/>
  <mergeCells count="3">
    <mergeCell ref="C3:G4"/>
    <mergeCell ref="C85:F86"/>
    <mergeCell ref="G85:G86"/>
  </mergeCells>
  <conditionalFormatting sqref="F84 F50:F71">
    <cfRule type="timePeriod" dxfId="175" priority="169" timePeriod="today">
      <formula>FLOOR(F50,1)=TODAY()</formula>
    </cfRule>
    <cfRule type="expression" dxfId="174" priority="170">
      <formula>$B50="Visita de Integração"</formula>
    </cfRule>
    <cfRule type="expression" dxfId="173" priority="171">
      <formula>#REF!=TRUE</formula>
    </cfRule>
    <cfRule type="containsBlanks" dxfId="172" priority="172">
      <formula>LEN(TRIM(F50))=0</formula>
    </cfRule>
    <cfRule type="expression" dxfId="171" priority="173">
      <formula>#REF!=TRUE</formula>
    </cfRule>
    <cfRule type="expression" dxfId="170" priority="174">
      <formula>$B50="Grupo de Trabalho"</formula>
    </cfRule>
    <cfRule type="expression" dxfId="169" priority="175">
      <formula>$B50="Reunião"</formula>
    </cfRule>
    <cfRule type="expression" dxfId="168" priority="176">
      <formula>$B50="Plantão de Dúvidas"</formula>
    </cfRule>
  </conditionalFormatting>
  <conditionalFormatting sqref="F72 F77:F79">
    <cfRule type="expression" dxfId="167" priority="160">
      <formula>#REF!=TRUE</formula>
    </cfRule>
    <cfRule type="containsBlanks" dxfId="166" priority="161">
      <formula>LEN(TRIM(F72))=0</formula>
    </cfRule>
    <cfRule type="timePeriod" dxfId="165" priority="162" timePeriod="yesterday">
      <formula>FLOOR(F72,1)=TODAY()-1</formula>
    </cfRule>
    <cfRule type="timePeriod" dxfId="164" priority="163" timePeriod="today">
      <formula>FLOOR(F72,1)=TODAY()</formula>
    </cfRule>
    <cfRule type="expression" dxfId="163" priority="164">
      <formula>#REF!=TRUE</formula>
    </cfRule>
    <cfRule type="expression" dxfId="162" priority="165">
      <formula>$B72="Visita de Integração"</formula>
    </cfRule>
    <cfRule type="expression" dxfId="161" priority="166">
      <formula>$B72="Grupo de Trabalho"</formula>
    </cfRule>
    <cfRule type="expression" dxfId="160" priority="167">
      <formula>$B72="Reunião"</formula>
    </cfRule>
    <cfRule type="expression" dxfId="159" priority="168">
      <formula>$B72="Plantão de Dúvidas"</formula>
    </cfRule>
  </conditionalFormatting>
  <conditionalFormatting sqref="F73">
    <cfRule type="expression" dxfId="158" priority="151">
      <formula>#REF!=TRUE</formula>
    </cfRule>
    <cfRule type="containsBlanks" dxfId="157" priority="152">
      <formula>LEN(TRIM(F73))=0</formula>
    </cfRule>
    <cfRule type="timePeriod" dxfId="156" priority="153" timePeriod="yesterday">
      <formula>FLOOR(F73,1)=TODAY()-1</formula>
    </cfRule>
    <cfRule type="timePeriod" dxfId="155" priority="154" timePeriod="today">
      <formula>FLOOR(F73,1)=TODAY()</formula>
    </cfRule>
    <cfRule type="expression" dxfId="154" priority="155">
      <formula>#REF!=TRUE</formula>
    </cfRule>
    <cfRule type="expression" dxfId="153" priority="156">
      <formula>$B73="Visita de Integração"</formula>
    </cfRule>
    <cfRule type="expression" dxfId="152" priority="157">
      <formula>$B73="Grupo de Trabalho"</formula>
    </cfRule>
    <cfRule type="expression" dxfId="151" priority="158">
      <formula>$B73="Reunião"</formula>
    </cfRule>
    <cfRule type="expression" dxfId="150" priority="159">
      <formula>$B73="Plantão de Dúvidas"</formula>
    </cfRule>
  </conditionalFormatting>
  <conditionalFormatting sqref="F74:F76">
    <cfRule type="expression" dxfId="149" priority="142">
      <formula>#REF!=TRUE</formula>
    </cfRule>
    <cfRule type="containsBlanks" dxfId="148" priority="143">
      <formula>LEN(TRIM(F74))=0</formula>
    </cfRule>
    <cfRule type="timePeriod" dxfId="147" priority="144" timePeriod="yesterday">
      <formula>FLOOR(F74,1)=TODAY()-1</formula>
    </cfRule>
    <cfRule type="timePeriod" dxfId="146" priority="145" timePeriod="today">
      <formula>FLOOR(F74,1)=TODAY()</formula>
    </cfRule>
    <cfRule type="expression" dxfId="145" priority="146">
      <formula>#REF!=TRUE</formula>
    </cfRule>
    <cfRule type="expression" dxfId="144" priority="147">
      <formula>$B74="Visita de Integração"</formula>
    </cfRule>
    <cfRule type="expression" dxfId="143" priority="148">
      <formula>$B74="Grupo de Trabalho"</formula>
    </cfRule>
    <cfRule type="expression" dxfId="142" priority="149">
      <formula>$B74="Reunião"</formula>
    </cfRule>
    <cfRule type="expression" dxfId="141" priority="150">
      <formula>$B74="Plantão de Dúvidas"</formula>
    </cfRule>
  </conditionalFormatting>
  <conditionalFormatting sqref="F80:F83">
    <cfRule type="expression" dxfId="140" priority="133">
      <formula>#REF!=TRUE</formula>
    </cfRule>
    <cfRule type="containsBlanks" dxfId="139" priority="134">
      <formula>LEN(TRIM(F80))=0</formula>
    </cfRule>
    <cfRule type="timePeriod" dxfId="138" priority="135" timePeriod="yesterday">
      <formula>FLOOR(F80,1)=TODAY()-1</formula>
    </cfRule>
    <cfRule type="timePeriod" dxfId="137" priority="136" timePeriod="today">
      <formula>FLOOR(F80,1)=TODAY()</formula>
    </cfRule>
    <cfRule type="expression" dxfId="136" priority="137">
      <formula>#REF!=TRUE</formula>
    </cfRule>
    <cfRule type="expression" dxfId="135" priority="138">
      <formula>$B80="Visita de Integração"</formula>
    </cfRule>
    <cfRule type="expression" dxfId="134" priority="139">
      <formula>$B80="Grupo de Trabalho"</formula>
    </cfRule>
    <cfRule type="expression" dxfId="133" priority="140">
      <formula>$B80="Reunião"</formula>
    </cfRule>
    <cfRule type="expression" dxfId="132" priority="141">
      <formula>$B80="Plantão de Dúvidas"</formula>
    </cfRule>
  </conditionalFormatting>
  <conditionalFormatting sqref="E84 E50:E71">
    <cfRule type="timePeriod" dxfId="131" priority="125" timePeriod="today">
      <formula>FLOOR(E50,1)=TODAY()</formula>
    </cfRule>
    <cfRule type="expression" dxfId="130" priority="126">
      <formula>$B50="Visita de Integração"</formula>
    </cfRule>
    <cfRule type="expression" dxfId="129" priority="127">
      <formula>#REF!=TRUE</formula>
    </cfRule>
    <cfRule type="containsBlanks" dxfId="128" priority="128">
      <formula>LEN(TRIM(E50))=0</formula>
    </cfRule>
    <cfRule type="expression" dxfId="127" priority="129">
      <formula>#REF!=TRUE</formula>
    </cfRule>
    <cfRule type="expression" dxfId="126" priority="130">
      <formula>$B50="Grupo de Trabalho"</formula>
    </cfRule>
    <cfRule type="expression" dxfId="125" priority="131">
      <formula>$B50="Reunião"</formula>
    </cfRule>
    <cfRule type="expression" dxfId="124" priority="132">
      <formula>$B50="Plantão de Dúvidas"</formula>
    </cfRule>
  </conditionalFormatting>
  <conditionalFormatting sqref="E72 E77:E79">
    <cfRule type="expression" dxfId="123" priority="116">
      <formula>#REF!=TRUE</formula>
    </cfRule>
    <cfRule type="containsBlanks" dxfId="122" priority="117">
      <formula>LEN(TRIM(E72))=0</formula>
    </cfRule>
    <cfRule type="timePeriod" dxfId="121" priority="118" timePeriod="yesterday">
      <formula>FLOOR(E72,1)=TODAY()-1</formula>
    </cfRule>
    <cfRule type="timePeriod" dxfId="120" priority="119" timePeriod="today">
      <formula>FLOOR(E72,1)=TODAY()</formula>
    </cfRule>
    <cfRule type="expression" dxfId="119" priority="120">
      <formula>#REF!=TRUE</formula>
    </cfRule>
    <cfRule type="expression" dxfId="118" priority="121">
      <formula>$B72="Visita de Integração"</formula>
    </cfRule>
    <cfRule type="expression" dxfId="117" priority="122">
      <formula>$B72="Grupo de Trabalho"</formula>
    </cfRule>
    <cfRule type="expression" dxfId="116" priority="123">
      <formula>$B72="Reunião"</formula>
    </cfRule>
    <cfRule type="expression" dxfId="115" priority="124">
      <formula>$B72="Plantão de Dúvidas"</formula>
    </cfRule>
  </conditionalFormatting>
  <conditionalFormatting sqref="E73">
    <cfRule type="expression" dxfId="114" priority="107">
      <formula>#REF!=TRUE</formula>
    </cfRule>
    <cfRule type="containsBlanks" dxfId="113" priority="108">
      <formula>LEN(TRIM(E73))=0</formula>
    </cfRule>
    <cfRule type="timePeriod" dxfId="112" priority="109" timePeriod="yesterday">
      <formula>FLOOR(E73,1)=TODAY()-1</formula>
    </cfRule>
    <cfRule type="timePeriod" dxfId="111" priority="110" timePeriod="today">
      <formula>FLOOR(E73,1)=TODAY()</formula>
    </cfRule>
    <cfRule type="expression" dxfId="110" priority="111">
      <formula>#REF!=TRUE</formula>
    </cfRule>
    <cfRule type="expression" dxfId="109" priority="112">
      <formula>$B73="Visita de Integração"</formula>
    </cfRule>
    <cfRule type="expression" dxfId="108" priority="113">
      <formula>$B73="Grupo de Trabalho"</formula>
    </cfRule>
    <cfRule type="expression" dxfId="107" priority="114">
      <formula>$B73="Reunião"</formula>
    </cfRule>
    <cfRule type="expression" dxfId="106" priority="115">
      <formula>$B73="Plantão de Dúvidas"</formula>
    </cfRule>
  </conditionalFormatting>
  <conditionalFormatting sqref="E74:E76">
    <cfRule type="expression" dxfId="105" priority="98">
      <formula>#REF!=TRUE</formula>
    </cfRule>
    <cfRule type="containsBlanks" dxfId="104" priority="99">
      <formula>LEN(TRIM(E74))=0</formula>
    </cfRule>
    <cfRule type="timePeriod" dxfId="103" priority="100" timePeriod="yesterday">
      <formula>FLOOR(E74,1)=TODAY()-1</formula>
    </cfRule>
    <cfRule type="timePeriod" dxfId="102" priority="101" timePeriod="today">
      <formula>FLOOR(E74,1)=TODAY()</formula>
    </cfRule>
    <cfRule type="expression" dxfId="101" priority="102">
      <formula>#REF!=TRUE</formula>
    </cfRule>
    <cfRule type="expression" dxfId="100" priority="103">
      <formula>$B74="Visita de Integração"</formula>
    </cfRule>
    <cfRule type="expression" dxfId="99" priority="104">
      <formula>$B74="Grupo de Trabalho"</formula>
    </cfRule>
    <cfRule type="expression" dxfId="98" priority="105">
      <formula>$B74="Reunião"</formula>
    </cfRule>
    <cfRule type="expression" dxfId="97" priority="106">
      <formula>$B74="Plantão de Dúvidas"</formula>
    </cfRule>
  </conditionalFormatting>
  <conditionalFormatting sqref="E80:E83">
    <cfRule type="expression" dxfId="96" priority="89">
      <formula>#REF!=TRUE</formula>
    </cfRule>
    <cfRule type="containsBlanks" dxfId="95" priority="90">
      <formula>LEN(TRIM(E80))=0</formula>
    </cfRule>
    <cfRule type="timePeriod" dxfId="94" priority="91" timePeriod="yesterday">
      <formula>FLOOR(E80,1)=TODAY()-1</formula>
    </cfRule>
    <cfRule type="timePeriod" dxfId="93" priority="92" timePeriod="today">
      <formula>FLOOR(E80,1)=TODAY()</formula>
    </cfRule>
    <cfRule type="expression" dxfId="92" priority="93">
      <formula>#REF!=TRUE</formula>
    </cfRule>
    <cfRule type="expression" dxfId="91" priority="94">
      <formula>$B80="Visita de Integração"</formula>
    </cfRule>
    <cfRule type="expression" dxfId="90" priority="95">
      <formula>$B80="Grupo de Trabalho"</formula>
    </cfRule>
    <cfRule type="expression" dxfId="89" priority="96">
      <formula>$B80="Reunião"</formula>
    </cfRule>
    <cfRule type="expression" dxfId="88" priority="97">
      <formula>$B80="Plantão de Dúvidas"</formula>
    </cfRule>
  </conditionalFormatting>
  <conditionalFormatting sqref="D84 D50:D71">
    <cfRule type="timePeriod" dxfId="87" priority="81" timePeriod="today">
      <formula>FLOOR(D50,1)=TODAY()</formula>
    </cfRule>
    <cfRule type="expression" dxfId="86" priority="82">
      <formula>$B50="Visita de Integração"</formula>
    </cfRule>
    <cfRule type="expression" dxfId="85" priority="83">
      <formula>#REF!=TRUE</formula>
    </cfRule>
    <cfRule type="containsBlanks" dxfId="84" priority="84">
      <formula>LEN(TRIM(D50))=0</formula>
    </cfRule>
    <cfRule type="expression" dxfId="83" priority="85">
      <formula>#REF!=TRUE</formula>
    </cfRule>
    <cfRule type="expression" dxfId="82" priority="86">
      <formula>$B50="Grupo de Trabalho"</formula>
    </cfRule>
    <cfRule type="expression" dxfId="81" priority="87">
      <formula>$B50="Reunião"</formula>
    </cfRule>
    <cfRule type="expression" dxfId="80" priority="88">
      <formula>$B50="Plantão de Dúvidas"</formula>
    </cfRule>
  </conditionalFormatting>
  <conditionalFormatting sqref="D72 D77:D79">
    <cfRule type="expression" dxfId="79" priority="72">
      <formula>#REF!=TRUE</formula>
    </cfRule>
    <cfRule type="containsBlanks" dxfId="78" priority="73">
      <formula>LEN(TRIM(D72))=0</formula>
    </cfRule>
    <cfRule type="timePeriod" dxfId="77" priority="74" timePeriod="yesterday">
      <formula>FLOOR(D72,1)=TODAY()-1</formula>
    </cfRule>
    <cfRule type="timePeriod" dxfId="76" priority="75" timePeriod="today">
      <formula>FLOOR(D72,1)=TODAY()</formula>
    </cfRule>
    <cfRule type="expression" dxfId="75" priority="76">
      <formula>#REF!=TRUE</formula>
    </cfRule>
    <cfRule type="expression" dxfId="74" priority="77">
      <formula>$B72="Visita de Integração"</formula>
    </cfRule>
    <cfRule type="expression" dxfId="73" priority="78">
      <formula>$B72="Grupo de Trabalho"</formula>
    </cfRule>
    <cfRule type="expression" dxfId="72" priority="79">
      <formula>$B72="Reunião"</formula>
    </cfRule>
    <cfRule type="expression" dxfId="71" priority="80">
      <formula>$B72="Plantão de Dúvidas"</formula>
    </cfRule>
  </conditionalFormatting>
  <conditionalFormatting sqref="D73">
    <cfRule type="expression" dxfId="70" priority="63">
      <formula>#REF!=TRUE</formula>
    </cfRule>
    <cfRule type="containsBlanks" dxfId="69" priority="64">
      <formula>LEN(TRIM(D73))=0</formula>
    </cfRule>
    <cfRule type="timePeriod" dxfId="68" priority="65" timePeriod="yesterday">
      <formula>FLOOR(D73,1)=TODAY()-1</formula>
    </cfRule>
    <cfRule type="timePeriod" dxfId="67" priority="66" timePeriod="today">
      <formula>FLOOR(D73,1)=TODAY()</formula>
    </cfRule>
    <cfRule type="expression" dxfId="66" priority="67">
      <formula>#REF!=TRUE</formula>
    </cfRule>
    <cfRule type="expression" dxfId="65" priority="68">
      <formula>$B73="Visita de Integração"</formula>
    </cfRule>
    <cfRule type="expression" dxfId="64" priority="69">
      <formula>$B73="Grupo de Trabalho"</formula>
    </cfRule>
    <cfRule type="expression" dxfId="63" priority="70">
      <formula>$B73="Reunião"</formula>
    </cfRule>
    <cfRule type="expression" dxfId="62" priority="71">
      <formula>$B73="Plantão de Dúvidas"</formula>
    </cfRule>
  </conditionalFormatting>
  <conditionalFormatting sqref="D74:D76">
    <cfRule type="expression" dxfId="61" priority="54">
      <formula>#REF!=TRUE</formula>
    </cfRule>
    <cfRule type="containsBlanks" dxfId="60" priority="55">
      <formula>LEN(TRIM(D74))=0</formula>
    </cfRule>
    <cfRule type="timePeriod" dxfId="59" priority="56" timePeriod="yesterday">
      <formula>FLOOR(D74,1)=TODAY()-1</formula>
    </cfRule>
    <cfRule type="timePeriod" dxfId="58" priority="57" timePeriod="today">
      <formula>FLOOR(D74,1)=TODAY()</formula>
    </cfRule>
    <cfRule type="expression" dxfId="57" priority="58">
      <formula>#REF!=TRUE</formula>
    </cfRule>
    <cfRule type="expression" dxfId="56" priority="59">
      <formula>$B74="Visita de Integração"</formula>
    </cfRule>
    <cfRule type="expression" dxfId="55" priority="60">
      <formula>$B74="Grupo de Trabalho"</formula>
    </cfRule>
    <cfRule type="expression" dxfId="54" priority="61">
      <formula>$B74="Reunião"</formula>
    </cfRule>
    <cfRule type="expression" dxfId="53" priority="62">
      <formula>$B74="Plantão de Dúvidas"</formula>
    </cfRule>
  </conditionalFormatting>
  <conditionalFormatting sqref="D80:D83">
    <cfRule type="expression" dxfId="52" priority="45">
      <formula>#REF!=TRUE</formula>
    </cfRule>
    <cfRule type="containsBlanks" dxfId="51" priority="46">
      <formula>LEN(TRIM(D80))=0</formula>
    </cfRule>
    <cfRule type="timePeriod" dxfId="50" priority="47" timePeriod="yesterday">
      <formula>FLOOR(D80,1)=TODAY()-1</formula>
    </cfRule>
    <cfRule type="timePeriod" dxfId="49" priority="48" timePeriod="today">
      <formula>FLOOR(D80,1)=TODAY()</formula>
    </cfRule>
    <cfRule type="expression" dxfId="48" priority="49">
      <formula>#REF!=TRUE</formula>
    </cfRule>
    <cfRule type="expression" dxfId="47" priority="50">
      <formula>$B80="Visita de Integração"</formula>
    </cfRule>
    <cfRule type="expression" dxfId="46" priority="51">
      <formula>$B80="Grupo de Trabalho"</formula>
    </cfRule>
    <cfRule type="expression" dxfId="45" priority="52">
      <formula>$B80="Reunião"</formula>
    </cfRule>
    <cfRule type="expression" dxfId="44" priority="53">
      <formula>$B80="Plantão de Dúvidas"</formula>
    </cfRule>
  </conditionalFormatting>
  <conditionalFormatting sqref="G84 G50:G71">
    <cfRule type="timePeriod" dxfId="43" priority="37" timePeriod="today">
      <formula>FLOOR(G50,1)=TODAY()</formula>
    </cfRule>
    <cfRule type="expression" dxfId="42" priority="38">
      <formula>$B50="Visita de Integração"</formula>
    </cfRule>
    <cfRule type="expression" dxfId="41" priority="39">
      <formula>#REF!=TRUE</formula>
    </cfRule>
    <cfRule type="containsBlanks" dxfId="40" priority="40">
      <formula>LEN(TRIM(G50))=0</formula>
    </cfRule>
    <cfRule type="expression" dxfId="39" priority="41">
      <formula>#REF!=TRUE</formula>
    </cfRule>
    <cfRule type="expression" dxfId="38" priority="42">
      <formula>$B50="Grupo de Trabalho"</formula>
    </cfRule>
    <cfRule type="expression" dxfId="37" priority="43">
      <formula>$B50="Reunião"</formula>
    </cfRule>
    <cfRule type="expression" dxfId="36" priority="44">
      <formula>$B50="Plantão de Dúvidas"</formula>
    </cfRule>
  </conditionalFormatting>
  <conditionalFormatting sqref="G72 G77:G79">
    <cfRule type="expression" dxfId="35" priority="28">
      <formula>#REF!=TRUE</formula>
    </cfRule>
    <cfRule type="containsBlanks" dxfId="34" priority="29">
      <formula>LEN(TRIM(G72))=0</formula>
    </cfRule>
    <cfRule type="timePeriod" dxfId="33" priority="30" timePeriod="yesterday">
      <formula>FLOOR(G72,1)=TODAY()-1</formula>
    </cfRule>
    <cfRule type="timePeriod" dxfId="32" priority="31" timePeriod="today">
      <formula>FLOOR(G72,1)=TODAY()</formula>
    </cfRule>
    <cfRule type="expression" dxfId="31" priority="32">
      <formula>#REF!=TRUE</formula>
    </cfRule>
    <cfRule type="expression" dxfId="30" priority="33">
      <formula>$B72="Visita de Integração"</formula>
    </cfRule>
    <cfRule type="expression" dxfId="29" priority="34">
      <formula>$B72="Grupo de Trabalho"</formula>
    </cfRule>
    <cfRule type="expression" dxfId="28" priority="35">
      <formula>$B72="Reunião"</formula>
    </cfRule>
    <cfRule type="expression" dxfId="27" priority="36">
      <formula>$B72="Plantão de Dúvidas"</formula>
    </cfRule>
  </conditionalFormatting>
  <conditionalFormatting sqref="G73">
    <cfRule type="expression" dxfId="26" priority="19">
      <formula>#REF!=TRUE</formula>
    </cfRule>
    <cfRule type="containsBlanks" dxfId="25" priority="20">
      <formula>LEN(TRIM(G73))=0</formula>
    </cfRule>
    <cfRule type="timePeriod" dxfId="24" priority="21" timePeriod="yesterday">
      <formula>FLOOR(G73,1)=TODAY()-1</formula>
    </cfRule>
    <cfRule type="timePeriod" dxfId="23" priority="22" timePeriod="today">
      <formula>FLOOR(G73,1)=TODAY()</formula>
    </cfRule>
    <cfRule type="expression" dxfId="22" priority="23">
      <formula>#REF!=TRUE</formula>
    </cfRule>
    <cfRule type="expression" dxfId="21" priority="24">
      <formula>$B73="Visita de Integração"</formula>
    </cfRule>
    <cfRule type="expression" dxfId="20" priority="25">
      <formula>$B73="Grupo de Trabalho"</formula>
    </cfRule>
    <cfRule type="expression" dxfId="19" priority="26">
      <formula>$B73="Reunião"</formula>
    </cfRule>
    <cfRule type="expression" dxfId="18" priority="27">
      <formula>$B73="Plantão de Dúvidas"</formula>
    </cfRule>
  </conditionalFormatting>
  <conditionalFormatting sqref="G74:G76">
    <cfRule type="expression" dxfId="17" priority="10">
      <formula>#REF!=TRUE</formula>
    </cfRule>
    <cfRule type="containsBlanks" dxfId="16" priority="11">
      <formula>LEN(TRIM(G74))=0</formula>
    </cfRule>
    <cfRule type="timePeriod" dxfId="15" priority="12" timePeriod="yesterday">
      <formula>FLOOR(G74,1)=TODAY()-1</formula>
    </cfRule>
    <cfRule type="timePeriod" dxfId="14" priority="13" timePeriod="today">
      <formula>FLOOR(G74,1)=TODAY()</formula>
    </cfRule>
    <cfRule type="expression" dxfId="13" priority="14">
      <formula>#REF!=TRUE</formula>
    </cfRule>
    <cfRule type="expression" dxfId="12" priority="15">
      <formula>$B74="Visita de Integração"</formula>
    </cfRule>
    <cfRule type="expression" dxfId="11" priority="16">
      <formula>$B74="Grupo de Trabalho"</formula>
    </cfRule>
    <cfRule type="expression" dxfId="10" priority="17">
      <formula>$B74="Reunião"</formula>
    </cfRule>
    <cfRule type="expression" dxfId="9" priority="18">
      <formula>$B74="Plantão de Dúvidas"</formula>
    </cfRule>
  </conditionalFormatting>
  <conditionalFormatting sqref="G80:G83">
    <cfRule type="expression" dxfId="8" priority="1">
      <formula>#REF!=TRUE</formula>
    </cfRule>
    <cfRule type="containsBlanks" dxfId="7" priority="2">
      <formula>LEN(TRIM(G80))=0</formula>
    </cfRule>
    <cfRule type="timePeriod" dxfId="6" priority="3" timePeriod="yesterday">
      <formula>FLOOR(G80,1)=TODAY()-1</formula>
    </cfRule>
    <cfRule type="timePeriod" dxfId="5" priority="4" timePeriod="today">
      <formula>FLOOR(G80,1)=TODAY()</formula>
    </cfRule>
    <cfRule type="expression" dxfId="4" priority="5">
      <formula>#REF!=TRUE</formula>
    </cfRule>
    <cfRule type="expression" dxfId="3" priority="6">
      <formula>$B80="Visita de Integração"</formula>
    </cfRule>
    <cfRule type="expression" dxfId="2" priority="7">
      <formula>$B80="Grupo de Trabalho"</formula>
    </cfRule>
    <cfRule type="expression" dxfId="1" priority="8">
      <formula>$B80="Reunião"</formula>
    </cfRule>
    <cfRule type="expression" dxfId="0" priority="9">
      <formula>$B80="Plantão de Dúvidas"</formula>
    </cfRule>
  </conditionalFormatting>
  <dataValidations count="5">
    <dataValidation allowBlank="1" showInputMessage="1" showErrorMessage="1" sqref="C6:C84 F50:F71 F73:F84" xr:uid="{986E63F1-1419-4E7B-92C2-43D4E571C2DB}"/>
    <dataValidation type="list" allowBlank="1" showInputMessage="1" showErrorMessage="1" sqref="E6:E49" xr:uid="{490FEF71-3A7C-4C92-A4B3-93C7EFB05B2C}">
      <formula1>"AVA, Capacitação, Colóquio, Curso,Encontro, Grupo de Trabalho, Jornada, Oficina, Palestra, Plantão de Dúvidas, Reunião, Seminário, Treinamento, Visita de Integração"</formula1>
    </dataValidation>
    <dataValidation type="list" allowBlank="1" showInputMessage="1" showErrorMessage="1" sqref="E77" xr:uid="{3AF929D8-F16F-4591-BFB9-AD5FBA3901DF}">
      <formula1>"AVA, Capacitação, Colóquio, Curso,Encontro, Grupo de Trabalho, Jornada, Oficina, Palestra, Plantão de Dúvidas, Reunião, Seminário, Visita Técnica"</formula1>
    </dataValidation>
    <dataValidation type="list" allowBlank="1" showInputMessage="1" showErrorMessage="1" sqref="E76 E78:E83" xr:uid="{16232778-69FF-45E8-8CD2-446CCDA4EE31}">
      <formula1>"AVA, Capacitação, Colóquio, Curso,Encontro, Grupo de Trabalho, Jornada, Oficina, Palestra, Plantão de Dúvidas, Reunião, Seminário"</formula1>
    </dataValidation>
    <dataValidation type="list" allowBlank="1" showInputMessage="1" showErrorMessage="1" sqref="E84 E50:E75" xr:uid="{3B25FD0E-973B-4B2A-A25E-6F0DC16D8774}">
      <formula1>"AVA, Capacitação, Colóquio, Curso,Encontro, Grupo de Trabalho, Jornada, Oficina, Palestra, Plantão de Dúvidas, Reunião, Seminário, Visita de Integração"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Resumo de Eventos 2025</vt:lpstr>
      <vt:lpstr>Resumo de Eventos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CTIC</dc:creator>
  <cp:keywords/>
  <dc:description/>
  <cp:lastModifiedBy>Ademar Sartori Junior</cp:lastModifiedBy>
  <cp:revision/>
  <dcterms:created xsi:type="dcterms:W3CDTF">2025-11-05T13:31:51Z</dcterms:created>
  <dcterms:modified xsi:type="dcterms:W3CDTF">2026-07-17T22:17:06Z</dcterms:modified>
  <cp:category/>
  <cp:contentStatus/>
</cp:coreProperties>
</file>