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28207df197b1768/Documentos/Mauricio/PGM/PC PGM/CEJUSC/Planilhas/"/>
    </mc:Choice>
  </mc:AlternateContent>
  <xr:revisionPtr revIDLastSave="0" documentId="8_{83FC8F8C-8879-4BD1-A969-647EBC544BF2}" xr6:coauthVersionLast="47" xr6:coauthVersionMax="47" xr10:uidLastSave="{00000000-0000-0000-0000-000000000000}"/>
  <workbookProtection lockStructure="1"/>
  <bookViews>
    <workbookView xWindow="-120" yWindow="-120" windowWidth="29040" windowHeight="15720" tabRatio="837" activeTab="12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  <sheet name="2026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4" l="1"/>
  <c r="G10" i="14"/>
  <c r="G9" i="14"/>
  <c r="G12" i="4"/>
  <c r="G10" i="4"/>
  <c r="G9" i="4"/>
  <c r="G12" i="3"/>
  <c r="G10" i="3"/>
  <c r="G9" i="3"/>
  <c r="F45" i="14"/>
  <c r="F44" i="14"/>
  <c r="E45" i="14"/>
  <c r="E44" i="14"/>
  <c r="C45" i="14"/>
  <c r="C47" i="14" s="1"/>
  <c r="C44" i="14"/>
  <c r="F16" i="14"/>
  <c r="E16" i="14"/>
  <c r="D16" i="14"/>
  <c r="C16" i="14"/>
  <c r="E10" i="14"/>
  <c r="D10" i="14"/>
  <c r="H10" i="14" s="1"/>
  <c r="E9" i="14"/>
  <c r="D9" i="14"/>
  <c r="H11" i="14"/>
  <c r="F47" i="14" l="1"/>
  <c r="E47" i="14"/>
  <c r="E12" i="14"/>
  <c r="D12" i="14"/>
  <c r="H9" i="14"/>
  <c r="G8" i="14" l="1"/>
  <c r="D62" i="10" l="1"/>
  <c r="D62" i="11"/>
  <c r="D61" i="10"/>
  <c r="D61" i="11"/>
  <c r="G10" i="5"/>
  <c r="G10" i="6"/>
  <c r="G10" i="7"/>
  <c r="G10" i="8"/>
  <c r="G10" i="10"/>
  <c r="G10" i="12"/>
  <c r="G9" i="5"/>
  <c r="G9" i="6"/>
  <c r="G9" i="7"/>
  <c r="G9" i="8"/>
  <c r="G9" i="10"/>
  <c r="G9" i="12"/>
  <c r="F64" i="3"/>
  <c r="F64" i="4"/>
  <c r="F64" i="5"/>
  <c r="F64" i="6"/>
  <c r="F64" i="7"/>
  <c r="F64" i="8"/>
  <c r="F64" i="9"/>
  <c r="F64" i="10"/>
  <c r="F64" i="11"/>
  <c r="F64" i="12"/>
  <c r="F64" i="2"/>
  <c r="F64" i="1"/>
  <c r="D12" i="9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24" i="12"/>
  <c r="B43" i="11"/>
  <c r="B44" i="11"/>
  <c r="B45" i="11"/>
  <c r="B46" i="11"/>
  <c r="B47" i="11"/>
  <c r="B48" i="11"/>
  <c r="B49" i="11"/>
  <c r="B50" i="11"/>
  <c r="B51" i="11"/>
  <c r="B52" i="11"/>
  <c r="B53" i="11"/>
  <c r="B40" i="11"/>
  <c r="B41" i="11"/>
  <c r="B42" i="11"/>
  <c r="B39" i="11"/>
  <c r="B38" i="11"/>
  <c r="B37" i="11"/>
  <c r="B33" i="11"/>
  <c r="B34" i="11"/>
  <c r="B35" i="11"/>
  <c r="B36" i="11"/>
  <c r="B32" i="11"/>
  <c r="B31" i="11"/>
  <c r="B30" i="11"/>
  <c r="B27" i="11"/>
  <c r="B28" i="11"/>
  <c r="B29" i="11"/>
  <c r="B26" i="11"/>
  <c r="B25" i="11"/>
  <c r="B24" i="11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24" i="10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24" i="9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26" i="8"/>
  <c r="B25" i="8"/>
  <c r="B24" i="8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24" i="7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24" i="6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24" i="5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25" i="4"/>
  <c r="B26" i="4"/>
  <c r="B24" i="4"/>
  <c r="B51" i="2"/>
  <c r="B47" i="2"/>
  <c r="B48" i="2"/>
  <c r="B49" i="2"/>
  <c r="B50" i="2"/>
  <c r="B46" i="2"/>
  <c r="B45" i="2"/>
  <c r="B44" i="2"/>
  <c r="B43" i="2"/>
  <c r="B42" i="2"/>
  <c r="B41" i="2"/>
  <c r="B39" i="2"/>
  <c r="B40" i="2"/>
  <c r="B37" i="2"/>
  <c r="B38" i="2"/>
  <c r="B33" i="2"/>
  <c r="B34" i="2"/>
  <c r="B35" i="2"/>
  <c r="B36" i="2"/>
  <c r="B32" i="2"/>
  <c r="B31" i="2"/>
  <c r="B30" i="2"/>
  <c r="B26" i="2"/>
  <c r="B27" i="2"/>
  <c r="B28" i="2"/>
  <c r="B29" i="2"/>
  <c r="B25" i="2"/>
  <c r="B24" i="2"/>
  <c r="B33" i="1"/>
  <c r="B34" i="1"/>
  <c r="B35" i="1"/>
  <c r="B36" i="1"/>
  <c r="B37" i="1"/>
  <c r="B38" i="1"/>
  <c r="B39" i="1"/>
  <c r="B40" i="1"/>
  <c r="B41" i="1"/>
  <c r="B42" i="1"/>
  <c r="B43" i="1"/>
  <c r="B26" i="1"/>
  <c r="B27" i="1"/>
  <c r="B28" i="1"/>
  <c r="B29" i="1"/>
  <c r="B30" i="1"/>
  <c r="B31" i="1"/>
  <c r="B32" i="1"/>
  <c r="B25" i="1"/>
  <c r="B24" i="1"/>
  <c r="E64" i="12"/>
  <c r="C64" i="12"/>
  <c r="F55" i="12"/>
  <c r="F36" i="14" s="1"/>
  <c r="E55" i="12"/>
  <c r="D55" i="12"/>
  <c r="C55" i="12"/>
  <c r="E12" i="12"/>
  <c r="D12" i="12"/>
  <c r="H11" i="12"/>
  <c r="H10" i="12"/>
  <c r="H9" i="12"/>
  <c r="E64" i="11"/>
  <c r="C64" i="11"/>
  <c r="F55" i="11"/>
  <c r="F35" i="14" s="1"/>
  <c r="E55" i="11"/>
  <c r="E35" i="14" s="1"/>
  <c r="D55" i="11"/>
  <c r="C55" i="11"/>
  <c r="B16" i="11"/>
  <c r="E12" i="11"/>
  <c r="D12" i="11"/>
  <c r="G12" i="11" s="1"/>
  <c r="H11" i="11"/>
  <c r="H10" i="11"/>
  <c r="H9" i="11"/>
  <c r="E64" i="10"/>
  <c r="C64" i="10"/>
  <c r="F55" i="10"/>
  <c r="F34" i="14" s="1"/>
  <c r="E55" i="10"/>
  <c r="E34" i="14" s="1"/>
  <c r="D55" i="10"/>
  <c r="C55" i="10"/>
  <c r="B16" i="10"/>
  <c r="E12" i="10"/>
  <c r="D12" i="10"/>
  <c r="H11" i="10"/>
  <c r="H10" i="10"/>
  <c r="H9" i="10"/>
  <c r="E64" i="9"/>
  <c r="C64" i="9"/>
  <c r="F55" i="9"/>
  <c r="F33" i="14" s="1"/>
  <c r="E55" i="9"/>
  <c r="D55" i="9"/>
  <c r="C55" i="9"/>
  <c r="E12" i="9"/>
  <c r="H11" i="9"/>
  <c r="H10" i="9"/>
  <c r="H9" i="9"/>
  <c r="E64" i="8"/>
  <c r="C64" i="8"/>
  <c r="F55" i="8"/>
  <c r="F32" i="14" s="1"/>
  <c r="E55" i="8"/>
  <c r="E32" i="14" s="1"/>
  <c r="D55" i="8"/>
  <c r="D32" i="14" s="1"/>
  <c r="C55" i="8"/>
  <c r="B16" i="8"/>
  <c r="E12" i="8"/>
  <c r="D12" i="8"/>
  <c r="B12" i="8"/>
  <c r="H11" i="8"/>
  <c r="H10" i="8"/>
  <c r="H9" i="8"/>
  <c r="E64" i="7"/>
  <c r="C64" i="7"/>
  <c r="F55" i="7"/>
  <c r="F31" i="14" s="1"/>
  <c r="E55" i="7"/>
  <c r="E31" i="14" s="1"/>
  <c r="D55" i="7"/>
  <c r="C55" i="7"/>
  <c r="B16" i="7"/>
  <c r="E12" i="7"/>
  <c r="D12" i="7"/>
  <c r="H11" i="7"/>
  <c r="H10" i="7"/>
  <c r="H9" i="7"/>
  <c r="E64" i="6"/>
  <c r="C64" i="6"/>
  <c r="F55" i="6"/>
  <c r="F30" i="14" s="1"/>
  <c r="E55" i="6"/>
  <c r="D55" i="6"/>
  <c r="C55" i="6"/>
  <c r="E12" i="6"/>
  <c r="D12" i="6"/>
  <c r="H11" i="6"/>
  <c r="H10" i="6"/>
  <c r="H9" i="6"/>
  <c r="E64" i="5"/>
  <c r="C64" i="5"/>
  <c r="F55" i="5"/>
  <c r="F29" i="14" s="1"/>
  <c r="E55" i="5"/>
  <c r="D55" i="5"/>
  <c r="C55" i="5"/>
  <c r="E12" i="5"/>
  <c r="D12" i="5"/>
  <c r="G12" i="5" s="1"/>
  <c r="H11" i="5"/>
  <c r="H10" i="5"/>
  <c r="H9" i="5"/>
  <c r="E64" i="4"/>
  <c r="C64" i="4"/>
  <c r="F55" i="4"/>
  <c r="F28" i="14" s="1"/>
  <c r="E55" i="4"/>
  <c r="D55" i="4"/>
  <c r="C55" i="4"/>
  <c r="E12" i="4"/>
  <c r="D12" i="4"/>
  <c r="H11" i="4"/>
  <c r="H10" i="4"/>
  <c r="H9" i="4"/>
  <c r="E64" i="3"/>
  <c r="C64" i="3"/>
  <c r="F55" i="3"/>
  <c r="F27" i="14" s="1"/>
  <c r="E55" i="3"/>
  <c r="E27" i="14" s="1"/>
  <c r="D55" i="3"/>
  <c r="C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E12" i="3"/>
  <c r="D12" i="3"/>
  <c r="H11" i="3"/>
  <c r="H10" i="3"/>
  <c r="H9" i="3"/>
  <c r="E64" i="2"/>
  <c r="C64" i="2"/>
  <c r="F55" i="2"/>
  <c r="F26" i="14" s="1"/>
  <c r="E55" i="2"/>
  <c r="D55" i="2"/>
  <c r="C55" i="2"/>
  <c r="E12" i="2"/>
  <c r="D12" i="2"/>
  <c r="H11" i="2"/>
  <c r="H10" i="2"/>
  <c r="H9" i="2"/>
  <c r="H9" i="1"/>
  <c r="H10" i="1"/>
  <c r="H11" i="1"/>
  <c r="D12" i="1"/>
  <c r="E12" i="1"/>
  <c r="B44" i="1"/>
  <c r="B45" i="1"/>
  <c r="B46" i="1"/>
  <c r="B47" i="1"/>
  <c r="B48" i="1"/>
  <c r="B49" i="1"/>
  <c r="B50" i="1"/>
  <c r="B51" i="1"/>
  <c r="B52" i="1"/>
  <c r="B53" i="1"/>
  <c r="B54" i="1"/>
  <c r="C55" i="1"/>
  <c r="C25" i="14" s="1"/>
  <c r="D55" i="1"/>
  <c r="E55" i="1"/>
  <c r="F55" i="1"/>
  <c r="C64" i="1"/>
  <c r="E64" i="1"/>
  <c r="G12" i="12" l="1"/>
  <c r="G10" i="9"/>
  <c r="G9" i="9"/>
  <c r="B16" i="12"/>
  <c r="E36" i="14"/>
  <c r="B12" i="12"/>
  <c r="D36" i="14"/>
  <c r="G20" i="12"/>
  <c r="D61" i="12"/>
  <c r="C36" i="14"/>
  <c r="B12" i="11"/>
  <c r="D35" i="14"/>
  <c r="G20" i="11"/>
  <c r="C35" i="14"/>
  <c r="F17" i="11"/>
  <c r="C17" i="11"/>
  <c r="B12" i="10"/>
  <c r="D34" i="14"/>
  <c r="G20" i="10"/>
  <c r="C34" i="14"/>
  <c r="F17" i="10"/>
  <c r="C17" i="10"/>
  <c r="B16" i="9"/>
  <c r="E33" i="14"/>
  <c r="B12" i="9"/>
  <c r="D33" i="14"/>
  <c r="G20" i="9"/>
  <c r="C33" i="14"/>
  <c r="G20" i="8"/>
  <c r="C32" i="14"/>
  <c r="F17" i="8"/>
  <c r="C17" i="8"/>
  <c r="B12" i="7"/>
  <c r="D31" i="14"/>
  <c r="G20" i="7"/>
  <c r="C31" i="14"/>
  <c r="F17" i="7"/>
  <c r="C17" i="7"/>
  <c r="B16" i="6"/>
  <c r="E30" i="14"/>
  <c r="B12" i="6"/>
  <c r="D30" i="14"/>
  <c r="G20" i="6"/>
  <c r="C30" i="14"/>
  <c r="B16" i="5"/>
  <c r="E29" i="14"/>
  <c r="B12" i="5"/>
  <c r="D29" i="14"/>
  <c r="G20" i="5"/>
  <c r="C29" i="14"/>
  <c r="B16" i="4"/>
  <c r="E17" i="4" s="1"/>
  <c r="E28" i="14"/>
  <c r="B12" i="4"/>
  <c r="D28" i="14"/>
  <c r="G20" i="4"/>
  <c r="C28" i="14"/>
  <c r="B16" i="3"/>
  <c r="B12" i="3"/>
  <c r="D27" i="14"/>
  <c r="G20" i="3"/>
  <c r="C27" i="14"/>
  <c r="B16" i="2"/>
  <c r="E17" i="2" s="1"/>
  <c r="E26" i="14"/>
  <c r="B12" i="2"/>
  <c r="D26" i="14"/>
  <c r="F25" i="14"/>
  <c r="F38" i="14" s="1"/>
  <c r="G8" i="1"/>
  <c r="G10" i="1"/>
  <c r="B16" i="1"/>
  <c r="C17" i="1" s="1"/>
  <c r="E25" i="14"/>
  <c r="B12" i="1"/>
  <c r="D25" i="14"/>
  <c r="G20" i="2"/>
  <c r="C26" i="14"/>
  <c r="G10" i="11"/>
  <c r="G9" i="11"/>
  <c r="D62" i="1"/>
  <c r="G20" i="1"/>
  <c r="D61" i="1"/>
  <c r="D61" i="5"/>
  <c r="D62" i="5"/>
  <c r="D62" i="4"/>
  <c r="D62" i="6"/>
  <c r="D61" i="6"/>
  <c r="D64" i="6" s="1"/>
  <c r="D62" i="8"/>
  <c r="D61" i="4"/>
  <c r="D62" i="3"/>
  <c r="D62" i="9"/>
  <c r="D61" i="8"/>
  <c r="D61" i="3"/>
  <c r="D61" i="7"/>
  <c r="D62" i="2"/>
  <c r="D61" i="9"/>
  <c r="D62" i="7"/>
  <c r="D61" i="2"/>
  <c r="D62" i="12"/>
  <c r="D64" i="10"/>
  <c r="D64" i="12"/>
  <c r="D64" i="11"/>
  <c r="G12" i="1"/>
  <c r="G12" i="9"/>
  <c r="D17" i="12"/>
  <c r="E17" i="12"/>
  <c r="G8" i="12"/>
  <c r="G8" i="11"/>
  <c r="D17" i="11"/>
  <c r="E17" i="11"/>
  <c r="G12" i="10"/>
  <c r="G8" i="10"/>
  <c r="D17" i="10"/>
  <c r="E17" i="10"/>
  <c r="G8" i="9"/>
  <c r="D17" i="9"/>
  <c r="E17" i="9"/>
  <c r="G8" i="8"/>
  <c r="G12" i="8"/>
  <c r="D17" i="8"/>
  <c r="E17" i="8"/>
  <c r="G8" i="7"/>
  <c r="D17" i="7"/>
  <c r="G12" i="7"/>
  <c r="E17" i="7"/>
  <c r="G12" i="6"/>
  <c r="G8" i="6"/>
  <c r="E17" i="6"/>
  <c r="D17" i="6"/>
  <c r="F17" i="5"/>
  <c r="D17" i="5"/>
  <c r="G8" i="5"/>
  <c r="G8" i="4"/>
  <c r="G8" i="3"/>
  <c r="G8" i="2"/>
  <c r="G12" i="2"/>
  <c r="F17" i="1"/>
  <c r="E17" i="1"/>
  <c r="D17" i="1"/>
  <c r="B17" i="1" s="1"/>
  <c r="G9" i="1"/>
  <c r="C17" i="12" l="1"/>
  <c r="B17" i="12" s="1"/>
  <c r="F17" i="12"/>
  <c r="C17" i="9"/>
  <c r="B17" i="9" s="1"/>
  <c r="F17" i="9"/>
  <c r="C17" i="6"/>
  <c r="B17" i="6" s="1"/>
  <c r="F17" i="6"/>
  <c r="C17" i="5"/>
  <c r="B17" i="5" s="1"/>
  <c r="E17" i="5"/>
  <c r="D64" i="8"/>
  <c r="D17" i="4"/>
  <c r="D64" i="4"/>
  <c r="F17" i="4"/>
  <c r="C17" i="4"/>
  <c r="F17" i="3"/>
  <c r="C17" i="3"/>
  <c r="D17" i="3"/>
  <c r="E17" i="3"/>
  <c r="D64" i="3"/>
  <c r="C38" i="14"/>
  <c r="D45" i="14" s="1"/>
  <c r="E38" i="14"/>
  <c r="B16" i="14" s="1"/>
  <c r="E17" i="14" s="1"/>
  <c r="F17" i="2"/>
  <c r="C17" i="2"/>
  <c r="D17" i="2"/>
  <c r="D38" i="14"/>
  <c r="B12" i="14" s="1"/>
  <c r="D64" i="1"/>
  <c r="D64" i="9"/>
  <c r="D64" i="2"/>
  <c r="D64" i="5"/>
  <c r="D64" i="7"/>
  <c r="B17" i="11"/>
  <c r="B17" i="10"/>
  <c r="B17" i="8"/>
  <c r="B17" i="7"/>
  <c r="B17" i="2" l="1"/>
  <c r="B17" i="4"/>
  <c r="B17" i="3"/>
  <c r="G20" i="14"/>
  <c r="D44" i="14"/>
  <c r="D47" i="14" s="1"/>
  <c r="F17" i="14"/>
  <c r="D17" i="14"/>
  <c r="C17" i="14"/>
  <c r="B17" i="14" l="1"/>
</calcChain>
</file>

<file path=xl/sharedStrings.xml><?xml version="1.0" encoding="utf-8"?>
<sst xmlns="http://schemas.openxmlformats.org/spreadsheetml/2006/main" count="518" uniqueCount="59">
  <si>
    <t>CEJUSC - PMSP</t>
  </si>
  <si>
    <t>Sessões de Mediação Realizadas</t>
  </si>
  <si>
    <t>Total  de</t>
  </si>
  <si>
    <t>Tipo</t>
  </si>
  <si>
    <t>Acordos</t>
  </si>
  <si>
    <t>Sem Acordo</t>
  </si>
  <si>
    <t>Total Conciliações Frutíferas:</t>
  </si>
  <si>
    <t xml:space="preserve">Sessões </t>
  </si>
  <si>
    <t>Família</t>
  </si>
  <si>
    <t>Índice Acordos em Família:</t>
  </si>
  <si>
    <t>Realizadas</t>
  </si>
  <si>
    <t>Cível</t>
  </si>
  <si>
    <t>Índice Acordos em Cível:</t>
  </si>
  <si>
    <t>no CEJUSC</t>
  </si>
  <si>
    <t xml:space="preserve"> </t>
  </si>
  <si>
    <t>TOTAL</t>
  </si>
  <si>
    <t>Índice Total de Acordos:</t>
  </si>
  <si>
    <t>Sessões de Mediação  Não realizadas</t>
  </si>
  <si>
    <t>Total de sessões não realizadas</t>
  </si>
  <si>
    <t>Não realizada pela ausência do Requerente</t>
  </si>
  <si>
    <t>Não realizada pela ausência do Requerido</t>
  </si>
  <si>
    <t>Não realizada pela ausência de ambos</t>
  </si>
  <si>
    <t>Encaminhamentos à equipamentos de atendimento à Violência Doméstica:</t>
  </si>
  <si>
    <t>Panorama Geral</t>
  </si>
  <si>
    <t>Data</t>
  </si>
  <si>
    <t>Agendadas</t>
  </si>
  <si>
    <t>Não realizadas</t>
  </si>
  <si>
    <t>Reagendadas</t>
  </si>
  <si>
    <t>Total do Mês</t>
  </si>
  <si>
    <t>Agendamentos/ Convites Realizados</t>
  </si>
  <si>
    <t>Inclusos no SAJ</t>
  </si>
  <si>
    <t>CEJUSC</t>
  </si>
  <si>
    <t>Defensoria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</si>
  <si>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</si>
  <si>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</si>
  <si>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</si>
  <si>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</si>
  <si>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</si>
  <si>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</si>
  <si>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</si>
  <si>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</si>
  <si>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</si>
  <si>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</si>
  <si>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</si>
  <si>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</si>
  <si>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</si>
  <si>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jan/26</t>
  </si>
  <si>
    <t>fev/26</t>
  </si>
  <si>
    <t>mar/26</t>
  </si>
  <si>
    <t>abr/26</t>
  </si>
  <si>
    <t>mai/26</t>
  </si>
  <si>
    <t>jun/26</t>
  </si>
  <si>
    <t>jul/26</t>
  </si>
  <si>
    <t>ago/26</t>
  </si>
  <si>
    <t>set/26</t>
  </si>
  <si>
    <t>out/26</t>
  </si>
  <si>
    <t>nov/26</t>
  </si>
  <si>
    <t>dez/26</t>
  </si>
  <si>
    <t>Canceladas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</si>
</sst>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8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9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2" fillId="0" borderId="8" xfId="0" applyFont="1" applyBorder="1"/>
    <xf numFmtId="0" fontId="2" fillId="0" borderId="13" xfId="0" applyFont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164" fontId="2" fillId="5" borderId="13" xfId="0" applyNumberFormat="1" applyFont="1" applyFill="1" applyBorder="1"/>
    <xf numFmtId="0" fontId="2" fillId="6" borderId="12" xfId="0" applyFont="1" applyFill="1" applyBorder="1" applyAlignment="1" applyProtection="1">
      <alignment horizontal="center"/>
      <protection locked="0"/>
    </xf>
    <xf numFmtId="164" fontId="2" fillId="6" borderId="13" xfId="0" applyNumberFormat="1" applyFont="1" applyFill="1" applyBorder="1"/>
    <xf numFmtId="0" fontId="2" fillId="5" borderId="12" xfId="0" applyFont="1" applyFill="1" applyBorder="1" applyAlignment="1" applyProtection="1">
      <alignment horizontal="center"/>
      <protection locked="0"/>
    </xf>
    <xf numFmtId="164" fontId="2" fillId="0" borderId="20" xfId="0" applyNumberFormat="1" applyFont="1" applyBorder="1"/>
    <xf numFmtId="164" fontId="2" fillId="5" borderId="20" xfId="0" applyNumberFormat="1" applyFont="1" applyFill="1" applyBorder="1"/>
    <xf numFmtId="164" fontId="2" fillId="6" borderId="20" xfId="0" applyNumberFormat="1" applyFont="1" applyFill="1" applyBorder="1"/>
    <xf numFmtId="0" fontId="2" fillId="0" borderId="21" xfId="0" applyFont="1" applyBorder="1" applyAlignment="1" applyProtection="1">
      <alignment horizontal="center"/>
      <protection locked="0"/>
    </xf>
    <xf numFmtId="0" fontId="2" fillId="6" borderId="2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9" fontId="3" fillId="9" borderId="24" xfId="0" applyNumberFormat="1" applyFont="1" applyFill="1" applyBorder="1" applyAlignment="1">
      <alignment horizontal="center"/>
    </xf>
    <xf numFmtId="9" fontId="3" fillId="9" borderId="25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1" fillId="0" borderId="0" xfId="0" applyFont="1"/>
    <xf numFmtId="9" fontId="5" fillId="0" borderId="28" xfId="0" applyNumberFormat="1" applyFont="1" applyBorder="1" applyAlignment="1">
      <alignment horizontal="right"/>
    </xf>
    <xf numFmtId="0" fontId="5" fillId="0" borderId="24" xfId="0" applyFont="1" applyBorder="1"/>
    <xf numFmtId="0" fontId="3" fillId="0" borderId="24" xfId="0" applyFont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9" fontId="5" fillId="0" borderId="29" xfId="0" applyNumberFormat="1" applyFont="1" applyBorder="1" applyAlignment="1">
      <alignment horizontal="right"/>
    </xf>
    <xf numFmtId="0" fontId="2" fillId="0" borderId="12" xfId="0" applyFont="1" applyBorder="1"/>
    <xf numFmtId="0" fontId="3" fillId="0" borderId="20" xfId="0" applyFont="1" applyBorder="1" applyAlignment="1">
      <alignment horizontal="left"/>
    </xf>
    <xf numFmtId="0" fontId="8" fillId="0" borderId="12" xfId="0" applyFont="1" applyBorder="1"/>
    <xf numFmtId="0" fontId="3" fillId="0" borderId="27" xfId="0" applyFont="1" applyBorder="1"/>
    <xf numFmtId="0" fontId="5" fillId="0" borderId="30" xfId="0" applyFont="1" applyBorder="1" applyAlignment="1">
      <alignment horizontal="right"/>
    </xf>
    <xf numFmtId="0" fontId="9" fillId="0" borderId="21" xfId="0" applyFont="1" applyBorder="1"/>
    <xf numFmtId="0" fontId="3" fillId="0" borderId="21" xfId="0" applyFont="1" applyBorder="1" applyAlignment="1">
      <alignment horizontal="center"/>
    </xf>
    <xf numFmtId="0" fontId="3" fillId="0" borderId="21" xfId="0" applyFont="1" applyBorder="1"/>
    <xf numFmtId="17" fontId="2" fillId="0" borderId="0" xfId="0" applyNumberFormat="1" applyFont="1" applyAlignment="1">
      <alignment wrapText="1"/>
    </xf>
    <xf numFmtId="17" fontId="10" fillId="0" borderId="0" xfId="0" applyNumberFormat="1" applyFont="1" applyAlignment="1">
      <alignment horizontal="center" wrapText="1"/>
    </xf>
    <xf numFmtId="164" fontId="2" fillId="0" borderId="13" xfId="0" applyNumberFormat="1" applyFont="1" applyBorder="1"/>
    <xf numFmtId="0" fontId="2" fillId="6" borderId="12" xfId="0" quotePrefix="1" applyFont="1" applyFill="1" applyBorder="1" applyAlignment="1" applyProtection="1">
      <alignment horizontal="center"/>
      <protection locked="0"/>
    </xf>
    <xf numFmtId="0" fontId="2" fillId="0" borderId="12" xfId="0" quotePrefix="1" applyFont="1" applyBorder="1" applyAlignment="1" applyProtection="1">
      <alignment horizontal="center"/>
      <protection locked="0"/>
    </xf>
    <xf numFmtId="0" fontId="2" fillId="5" borderId="12" xfId="0" quotePrefix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9" fontId="2" fillId="0" borderId="6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9" fillId="0" borderId="21" xfId="0" applyFont="1" applyBorder="1" applyAlignment="1">
      <alignment horizontal="left"/>
    </xf>
    <xf numFmtId="9" fontId="2" fillId="0" borderId="11" xfId="0" applyNumberFormat="1" applyFont="1" applyBorder="1" applyAlignment="1">
      <alignment horizontal="center"/>
    </xf>
    <xf numFmtId="0" fontId="3" fillId="4" borderId="1" xfId="0" applyFont="1" applyFill="1" applyBorder="1"/>
    <xf numFmtId="0" fontId="3" fillId="0" borderId="24" xfId="0" applyFont="1" applyBorder="1"/>
    <xf numFmtId="0" fontId="3" fillId="3" borderId="14" xfId="0" applyFont="1" applyFill="1" applyBorder="1" applyAlignment="1">
      <alignment horizontal="center"/>
    </xf>
    <xf numFmtId="0" fontId="2" fillId="0" borderId="20" xfId="0" applyFont="1" applyBorder="1"/>
    <xf numFmtId="9" fontId="2" fillId="0" borderId="35" xfId="0" applyNumberFormat="1" applyFont="1" applyBorder="1" applyAlignment="1">
      <alignment horizontal="center"/>
    </xf>
    <xf numFmtId="0" fontId="2" fillId="0" borderId="33" xfId="0" applyFont="1" applyBorder="1" applyAlignment="1" applyProtection="1">
      <alignment horizontal="center"/>
      <protection locked="0"/>
    </xf>
    <xf numFmtId="9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2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6" borderId="11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9" fontId="3" fillId="9" borderId="6" xfId="0" applyNumberFormat="1" applyFont="1" applyFill="1" applyBorder="1" applyAlignment="1">
      <alignment horizontal="center"/>
    </xf>
    <xf numFmtId="9" fontId="3" fillId="9" borderId="19" xfId="0" applyNumberFormat="1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 wrapText="1"/>
    </xf>
    <xf numFmtId="0" fontId="6" fillId="7" borderId="15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12" fillId="11" borderId="3" xfId="0" applyFont="1" applyFill="1" applyBorder="1" applyAlignment="1">
      <alignment horizontal="center"/>
    </xf>
    <xf numFmtId="0" fontId="12" fillId="11" borderId="15" xfId="0" applyFont="1" applyFill="1" applyBorder="1" applyAlignment="1">
      <alignment horizontal="center"/>
    </xf>
    <xf numFmtId="0" fontId="12" fillId="11" borderId="2" xfId="0" applyFont="1" applyFill="1" applyBorder="1" applyAlignment="1">
      <alignment horizontal="center"/>
    </xf>
    <xf numFmtId="17" fontId="11" fillId="6" borderId="3" xfId="0" applyNumberFormat="1" applyFont="1" applyFill="1" applyBorder="1" applyAlignment="1">
      <alignment horizontal="center" wrapText="1"/>
    </xf>
    <xf numFmtId="17" fontId="11" fillId="6" borderId="15" xfId="0" applyNumberFormat="1" applyFont="1" applyFill="1" applyBorder="1" applyAlignment="1">
      <alignment horizontal="center" wrapText="1"/>
    </xf>
    <xf numFmtId="17" fontId="11" fillId="6" borderId="2" xfId="0" applyNumberFormat="1" applyFont="1" applyFill="1" applyBorder="1" applyAlignment="1">
      <alignment horizontal="center" wrapText="1"/>
    </xf>
    <xf numFmtId="0" fontId="4" fillId="10" borderId="33" xfId="0" applyFont="1" applyFill="1" applyBorder="1" applyAlignment="1">
      <alignment horizontal="center"/>
    </xf>
    <xf numFmtId="0" fontId="4" fillId="10" borderId="32" xfId="0" applyFont="1" applyFill="1" applyBorder="1" applyAlignment="1">
      <alignment horizontal="center"/>
    </xf>
    <xf numFmtId="0" fontId="4" fillId="10" borderId="31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8" borderId="3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" fillId="6" borderId="6" xfId="0" applyFont="1" applyFill="1" applyBorder="1" applyAlignment="1" applyProtection="1">
      <alignment horizontal="center"/>
      <protection locked="0"/>
    </xf>
    <xf numFmtId="0" fontId="2" fillId="6" borderId="1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5" borderId="11" xfId="0" applyFont="1" applyFill="1" applyBorder="1" applyAlignment="1" applyProtection="1">
      <alignment horizontal="center"/>
      <protection locked="0"/>
    </xf>
    <xf numFmtId="0" fontId="2" fillId="5" borderId="9" xfId="0" applyFont="1" applyFill="1" applyBorder="1" applyAlignment="1" applyProtection="1">
      <alignment horizontal="center"/>
      <protection locked="0"/>
    </xf>
    <xf numFmtId="0" fontId="2" fillId="6" borderId="23" xfId="0" applyFont="1" applyFill="1" applyBorder="1" applyAlignment="1" applyProtection="1">
      <alignment horizontal="center"/>
      <protection locked="0"/>
    </xf>
    <xf numFmtId="0" fontId="2" fillId="6" borderId="22" xfId="0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11" fillId="6" borderId="3" xfId="0" applyNumberFormat="1" applyFont="1" applyFill="1" applyBorder="1" applyAlignment="1">
      <alignment horizontal="center" wrapText="1"/>
    </xf>
    <xf numFmtId="49" fontId="11" fillId="6" borderId="15" xfId="0" applyNumberFormat="1" applyFont="1" applyFill="1" applyBorder="1" applyAlignment="1">
      <alignment horizontal="center" wrapText="1"/>
    </xf>
    <xf numFmtId="49" fontId="11" fillId="6" borderId="2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74"/>
  <sheetViews>
    <sheetView showGridLines="0" workbookViewId="0">
      <selection activeCell="B4" sqref="B4:G4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46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56" t="s">
        <v>6</v>
      </c>
      <c r="G8" s="40">
        <f>D12</f>
        <v>0</v>
      </c>
      <c r="H8" s="30"/>
    </row>
    <row r="9" spans="2:9" x14ac:dyDescent="0.25">
      <c r="B9" s="39" t="s">
        <v>7</v>
      </c>
      <c r="C9" s="36" t="s">
        <v>8</v>
      </c>
      <c r="D9" s="11">
        <v>0</v>
      </c>
      <c r="E9" s="11">
        <v>1</v>
      </c>
      <c r="F9" s="38" t="s">
        <v>9</v>
      </c>
      <c r="G9" s="35">
        <f>IFERROR(D9/D12,0)</f>
        <v>0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>
        <v>0</v>
      </c>
      <c r="E10" s="11">
        <v>0</v>
      </c>
      <c r="F10" s="38" t="s">
        <v>12</v>
      </c>
      <c r="G10" s="35">
        <f>IFERROR(D10/D12,0)</f>
        <v>0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1</v>
      </c>
      <c r="C12" s="59" t="s">
        <v>15</v>
      </c>
      <c r="D12" s="33">
        <f>SUM(D9:D11)</f>
        <v>0</v>
      </c>
      <c r="E12" s="33">
        <f>SUM(E9:E11)</f>
        <v>1</v>
      </c>
      <c r="F12" s="32" t="s">
        <v>16</v>
      </c>
      <c r="G12" s="31">
        <f>IFERROR(D12/(D12+E12),0)</f>
        <v>0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0</v>
      </c>
      <c r="C16" s="11">
        <v>0</v>
      </c>
      <c r="D16" s="11">
        <v>0</v>
      </c>
      <c r="E16" s="11">
        <v>0</v>
      </c>
      <c r="F16" s="84">
        <v>0</v>
      </c>
      <c r="G16" s="85"/>
    </row>
    <row r="17" spans="2:7" ht="15.75" thickBot="1" x14ac:dyDescent="0.3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90">
        <f>IFERROR(F16/B16,0)</f>
        <v>0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19"/>
      <c r="F20" s="63"/>
      <c r="G20" s="23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8">
        <f>DATE(2026,1,ROW()-23)</f>
        <v>46023</v>
      </c>
      <c r="C24" s="20"/>
      <c r="D24" s="20"/>
      <c r="E24" s="20"/>
      <c r="F24" s="126"/>
      <c r="G24" s="127"/>
    </row>
    <row r="25" spans="2:7" x14ac:dyDescent="0.25">
      <c r="B25" s="18">
        <f>DATE(2026,1,ROW()-23)</f>
        <v>46024</v>
      </c>
      <c r="C25" s="20"/>
      <c r="D25" s="20"/>
      <c r="E25" s="20"/>
      <c r="F25" s="73"/>
      <c r="G25" s="74"/>
    </row>
    <row r="26" spans="2:7" x14ac:dyDescent="0.25">
      <c r="B26" s="18">
        <f t="shared" ref="B26:B43" si="0">DATE(2026,1,ROW()-23)</f>
        <v>46025</v>
      </c>
      <c r="C26" s="20"/>
      <c r="D26" s="20"/>
      <c r="E26" s="20"/>
      <c r="F26" s="73"/>
      <c r="G26" s="74"/>
    </row>
    <row r="27" spans="2:7" x14ac:dyDescent="0.25">
      <c r="B27" s="18">
        <f t="shared" si="0"/>
        <v>46026</v>
      </c>
      <c r="C27" s="20"/>
      <c r="D27" s="20"/>
      <c r="E27" s="20"/>
      <c r="F27" s="73"/>
      <c r="G27" s="74"/>
    </row>
    <row r="28" spans="2:7" x14ac:dyDescent="0.25">
      <c r="B28" s="18">
        <f t="shared" si="0"/>
        <v>46027</v>
      </c>
      <c r="C28" s="20"/>
      <c r="D28" s="20"/>
      <c r="E28" s="20"/>
      <c r="F28" s="73"/>
      <c r="G28" s="74"/>
    </row>
    <row r="29" spans="2:7" x14ac:dyDescent="0.25">
      <c r="B29" s="18">
        <f t="shared" si="0"/>
        <v>46028</v>
      </c>
      <c r="C29" s="20"/>
      <c r="D29" s="20"/>
      <c r="E29" s="20"/>
      <c r="F29" s="73"/>
      <c r="G29" s="74"/>
    </row>
    <row r="30" spans="2:7" x14ac:dyDescent="0.25">
      <c r="B30" s="18">
        <f t="shared" si="0"/>
        <v>46029</v>
      </c>
      <c r="C30" s="20"/>
      <c r="D30" s="20"/>
      <c r="E30" s="20"/>
      <c r="F30" s="73"/>
      <c r="G30" s="74"/>
    </row>
    <row r="31" spans="2:7" x14ac:dyDescent="0.25">
      <c r="B31" s="18">
        <f t="shared" si="0"/>
        <v>46030</v>
      </c>
      <c r="C31" s="20"/>
      <c r="D31" s="20"/>
      <c r="E31" s="20"/>
      <c r="F31" s="73"/>
      <c r="G31" s="74"/>
    </row>
    <row r="32" spans="2:7" x14ac:dyDescent="0.25">
      <c r="B32" s="18">
        <f t="shared" si="0"/>
        <v>46031</v>
      </c>
      <c r="C32" s="20"/>
      <c r="D32" s="20"/>
      <c r="E32" s="20"/>
      <c r="F32" s="73"/>
      <c r="G32" s="74"/>
    </row>
    <row r="33" spans="2:7" x14ac:dyDescent="0.25">
      <c r="B33" s="18">
        <f t="shared" si="0"/>
        <v>46032</v>
      </c>
      <c r="C33" s="20"/>
      <c r="D33" s="20"/>
      <c r="E33" s="20"/>
      <c r="F33" s="73"/>
      <c r="G33" s="74"/>
    </row>
    <row r="34" spans="2:7" x14ac:dyDescent="0.25">
      <c r="B34" s="18">
        <f t="shared" si="0"/>
        <v>46033</v>
      </c>
      <c r="C34" s="20"/>
      <c r="D34" s="20"/>
      <c r="E34" s="20"/>
      <c r="F34" s="73"/>
      <c r="G34" s="74"/>
    </row>
    <row r="35" spans="2:7" x14ac:dyDescent="0.25">
      <c r="B35" s="18">
        <f t="shared" si="0"/>
        <v>46034</v>
      </c>
      <c r="C35" s="20"/>
      <c r="D35" s="20"/>
      <c r="E35" s="20"/>
      <c r="F35" s="73"/>
      <c r="G35" s="74"/>
    </row>
    <row r="36" spans="2:7" x14ac:dyDescent="0.25">
      <c r="B36" s="18">
        <f t="shared" si="0"/>
        <v>46035</v>
      </c>
      <c r="C36" s="20"/>
      <c r="D36" s="20"/>
      <c r="E36" s="20"/>
      <c r="F36" s="73"/>
      <c r="G36" s="74"/>
    </row>
    <row r="37" spans="2:7" x14ac:dyDescent="0.25">
      <c r="B37" s="18">
        <f t="shared" si="0"/>
        <v>46036</v>
      </c>
      <c r="C37" s="20"/>
      <c r="D37" s="20"/>
      <c r="E37" s="20"/>
      <c r="F37" s="73"/>
      <c r="G37" s="74"/>
    </row>
    <row r="38" spans="2:7" x14ac:dyDescent="0.25">
      <c r="B38" s="18">
        <f t="shared" si="0"/>
        <v>46037</v>
      </c>
      <c r="C38" s="20"/>
      <c r="D38" s="20"/>
      <c r="E38" s="20"/>
      <c r="F38" s="73"/>
      <c r="G38" s="74"/>
    </row>
    <row r="39" spans="2:7" x14ac:dyDescent="0.25">
      <c r="B39" s="18">
        <f t="shared" si="0"/>
        <v>46038</v>
      </c>
      <c r="C39" s="20"/>
      <c r="D39" s="20"/>
      <c r="E39" s="20"/>
      <c r="F39" s="73"/>
      <c r="G39" s="74"/>
    </row>
    <row r="40" spans="2:7" x14ac:dyDescent="0.25">
      <c r="B40" s="18">
        <f t="shared" si="0"/>
        <v>46039</v>
      </c>
      <c r="C40" s="20"/>
      <c r="D40" s="20"/>
      <c r="E40" s="20"/>
      <c r="F40" s="73"/>
      <c r="G40" s="74"/>
    </row>
    <row r="41" spans="2:7" x14ac:dyDescent="0.25">
      <c r="B41" s="18">
        <f t="shared" si="0"/>
        <v>46040</v>
      </c>
      <c r="C41" s="20"/>
      <c r="D41" s="20"/>
      <c r="E41" s="20"/>
      <c r="F41" s="73"/>
      <c r="G41" s="74"/>
    </row>
    <row r="42" spans="2:7" x14ac:dyDescent="0.25">
      <c r="B42" s="16">
        <f t="shared" si="0"/>
        <v>46041</v>
      </c>
      <c r="C42" s="19">
        <v>0</v>
      </c>
      <c r="D42" s="19">
        <v>0</v>
      </c>
      <c r="E42" s="19">
        <v>0</v>
      </c>
      <c r="F42" s="84">
        <v>0</v>
      </c>
      <c r="G42" s="123"/>
    </row>
    <row r="43" spans="2:7" x14ac:dyDescent="0.25">
      <c r="B43" s="16">
        <f t="shared" si="0"/>
        <v>46042</v>
      </c>
      <c r="C43" s="19">
        <v>0</v>
      </c>
      <c r="D43" s="19">
        <v>0</v>
      </c>
      <c r="E43" s="19">
        <v>0</v>
      </c>
      <c r="F43" s="84">
        <v>0</v>
      </c>
      <c r="G43" s="123"/>
    </row>
    <row r="44" spans="2:7" x14ac:dyDescent="0.25">
      <c r="B44" s="16">
        <f t="shared" ref="B44:B54" si="1">DATE(2026,3,ROW()-23)</f>
        <v>46102</v>
      </c>
      <c r="C44" s="19">
        <v>0</v>
      </c>
      <c r="D44" s="19">
        <v>0</v>
      </c>
      <c r="E44" s="19">
        <v>0</v>
      </c>
      <c r="F44" s="84">
        <v>0</v>
      </c>
      <c r="G44" s="123"/>
    </row>
    <row r="45" spans="2:7" x14ac:dyDescent="0.25">
      <c r="B45" s="16">
        <f t="shared" si="1"/>
        <v>46103</v>
      </c>
      <c r="C45" s="19">
        <v>0</v>
      </c>
      <c r="D45" s="19">
        <v>0</v>
      </c>
      <c r="E45" s="19">
        <v>0</v>
      </c>
      <c r="F45" s="84">
        <v>0</v>
      </c>
      <c r="G45" s="123"/>
    </row>
    <row r="46" spans="2:7" x14ac:dyDescent="0.25">
      <c r="B46" s="17">
        <f t="shared" si="1"/>
        <v>46104</v>
      </c>
      <c r="C46" s="19">
        <v>0</v>
      </c>
      <c r="D46" s="19">
        <v>0</v>
      </c>
      <c r="E46" s="19">
        <v>0</v>
      </c>
      <c r="F46" s="84">
        <v>0</v>
      </c>
      <c r="G46" s="123"/>
    </row>
    <row r="47" spans="2:7" x14ac:dyDescent="0.25">
      <c r="B47" s="18">
        <f t="shared" si="1"/>
        <v>46105</v>
      </c>
      <c r="C47" s="13"/>
      <c r="D47" s="13"/>
      <c r="E47" s="47"/>
      <c r="F47" s="73"/>
      <c r="G47" s="74"/>
    </row>
    <row r="48" spans="2:7" x14ac:dyDescent="0.25">
      <c r="B48" s="18">
        <f t="shared" si="1"/>
        <v>46106</v>
      </c>
      <c r="C48" s="13"/>
      <c r="D48" s="13"/>
      <c r="E48" s="47"/>
      <c r="F48" s="73"/>
      <c r="G48" s="74"/>
    </row>
    <row r="49" spans="2:7" x14ac:dyDescent="0.25">
      <c r="B49" s="16">
        <f t="shared" si="1"/>
        <v>46107</v>
      </c>
      <c r="C49" s="11">
        <v>1</v>
      </c>
      <c r="D49" s="11">
        <v>1</v>
      </c>
      <c r="E49" s="48">
        <v>0</v>
      </c>
      <c r="F49" s="84">
        <v>1</v>
      </c>
      <c r="G49" s="85"/>
    </row>
    <row r="50" spans="2:7" x14ac:dyDescent="0.25">
      <c r="B50" s="12">
        <f t="shared" si="1"/>
        <v>46108</v>
      </c>
      <c r="C50" s="15">
        <v>0</v>
      </c>
      <c r="D50" s="15">
        <v>0</v>
      </c>
      <c r="E50" s="15">
        <v>0</v>
      </c>
      <c r="F50" s="124">
        <v>0</v>
      </c>
      <c r="G50" s="125"/>
    </row>
    <row r="51" spans="2:7" x14ac:dyDescent="0.25">
      <c r="B51" s="46">
        <f t="shared" si="1"/>
        <v>46109</v>
      </c>
      <c r="C51" s="15">
        <v>0</v>
      </c>
      <c r="D51" s="15">
        <v>0</v>
      </c>
      <c r="E51" s="15">
        <v>0</v>
      </c>
      <c r="F51" s="124">
        <v>0</v>
      </c>
      <c r="G51" s="125"/>
    </row>
    <row r="52" spans="2:7" x14ac:dyDescent="0.25">
      <c r="B52" s="46">
        <f t="shared" si="1"/>
        <v>46110</v>
      </c>
      <c r="C52" s="15">
        <v>0</v>
      </c>
      <c r="D52" s="15">
        <v>0</v>
      </c>
      <c r="E52" s="15">
        <v>0</v>
      </c>
      <c r="F52" s="124">
        <v>0</v>
      </c>
      <c r="G52" s="125"/>
    </row>
    <row r="53" spans="2:7" x14ac:dyDescent="0.25">
      <c r="B53" s="12">
        <f t="shared" si="1"/>
        <v>46111</v>
      </c>
      <c r="C53" s="15">
        <v>0</v>
      </c>
      <c r="D53" s="15">
        <v>0</v>
      </c>
      <c r="E53" s="15">
        <v>0</v>
      </c>
      <c r="F53" s="124">
        <v>0</v>
      </c>
      <c r="G53" s="125"/>
    </row>
    <row r="54" spans="2:7" ht="15.75" thickBot="1" x14ac:dyDescent="0.3">
      <c r="B54" s="14">
        <f t="shared" si="1"/>
        <v>46112</v>
      </c>
      <c r="C54" s="13"/>
      <c r="D54" s="13"/>
      <c r="E54" s="47"/>
      <c r="F54" s="121"/>
      <c r="G54" s="122"/>
    </row>
    <row r="55" spans="2:7" x14ac:dyDescent="0.25">
      <c r="B55" s="58" t="s">
        <v>28</v>
      </c>
      <c r="C55" s="9">
        <f>SUM(C24:C54)</f>
        <v>1</v>
      </c>
      <c r="D55" s="8">
        <f>SUM(D24:D54)</f>
        <v>1</v>
      </c>
      <c r="E55" s="8">
        <f>SUM(E24:E54)</f>
        <v>0</v>
      </c>
      <c r="F55" s="88">
        <f>SUM(F24:F54)</f>
        <v>1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7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sheet="1" formatCells="0"/>
  <mergeCells count="49">
    <mergeCell ref="F60:G60"/>
    <mergeCell ref="F64:G64"/>
    <mergeCell ref="F61:G61"/>
    <mergeCell ref="F62:G62"/>
    <mergeCell ref="F63:G63"/>
    <mergeCell ref="B59:D60"/>
    <mergeCell ref="E59:G59"/>
    <mergeCell ref="F16:G16"/>
    <mergeCell ref="F17:G17"/>
    <mergeCell ref="F15:G15"/>
    <mergeCell ref="F55:G55"/>
    <mergeCell ref="F37:G37"/>
    <mergeCell ref="F38:G38"/>
    <mergeCell ref="F35:G35"/>
    <mergeCell ref="F36:G36"/>
    <mergeCell ref="F33:G33"/>
    <mergeCell ref="F34:G34"/>
    <mergeCell ref="F23:G23"/>
    <mergeCell ref="F24:G24"/>
    <mergeCell ref="F30:G30"/>
    <mergeCell ref="F31:G31"/>
    <mergeCell ref="B3:G3"/>
    <mergeCell ref="B4:G4"/>
    <mergeCell ref="B7:G7"/>
    <mergeCell ref="B14:G14"/>
    <mergeCell ref="B22:G22"/>
    <mergeCell ref="B20:E20"/>
    <mergeCell ref="F25:G25"/>
    <mergeCell ref="F26:G26"/>
    <mergeCell ref="F27:G27"/>
    <mergeCell ref="F28:G28"/>
    <mergeCell ref="F32:G32"/>
    <mergeCell ref="F29:G29"/>
    <mergeCell ref="F54:G54"/>
    <mergeCell ref="F39:G39"/>
    <mergeCell ref="F40:G40"/>
    <mergeCell ref="F41:G41"/>
    <mergeCell ref="F47:G47"/>
    <mergeCell ref="F48:G48"/>
    <mergeCell ref="F49:G49"/>
    <mergeCell ref="F42:G42"/>
    <mergeCell ref="F43:G43"/>
    <mergeCell ref="F44:G44"/>
    <mergeCell ref="F45:G45"/>
    <mergeCell ref="F46:G46"/>
    <mergeCell ref="F50:G50"/>
    <mergeCell ref="F51:G51"/>
    <mergeCell ref="F52:G52"/>
    <mergeCell ref="F53:G53"/>
  </mergeCells>
  <dataValidations count="3">
    <dataValidation type="custom" errorStyle="warning" allowBlank="1" showInputMessage="1" showErrorMessage="1" error="A soma dos motivos de não realização não confere com o Panorama (E55)._x000a_" sqref="C16:F16" xr:uid="{00000000-0002-0000-0000-000000000000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00000000-0002-0000-0000-000001000000}">
      <formula1>OR(COUNTBLANK($D$9:$E$10)&gt;0,$D$55=SUM($D$9:$E$10))</formula1>
    </dataValidation>
    <dataValidation type="custom" allowBlank="1" showInputMessage="1" showErrorMessage="1" sqref="B12" xr:uid="{00000000-0002-0000-0000-000002000000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74"/>
  <sheetViews>
    <sheetView showGridLines="0" workbookViewId="0">
      <selection activeCell="B4" sqref="B4:G4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55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 x14ac:dyDescent="0.25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0</v>
      </c>
      <c r="C16" s="11"/>
      <c r="D16" s="11"/>
      <c r="E16" s="11"/>
      <c r="F16" s="84"/>
      <c r="G16" s="85"/>
    </row>
    <row r="17" spans="2:7" ht="15.75" thickBot="1" x14ac:dyDescent="0.3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90">
        <f>IFERROR(F16/B16,0)</f>
        <v>0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6">
        <f>DATE(2026,10,ROW()-23)</f>
        <v>46296</v>
      </c>
      <c r="C24" s="19"/>
      <c r="D24" s="19"/>
      <c r="E24" s="19"/>
      <c r="F24" s="97"/>
      <c r="G24" s="98"/>
    </row>
    <row r="25" spans="2:7" x14ac:dyDescent="0.25">
      <c r="B25" s="16">
        <f t="shared" ref="B25:B54" si="0">DATE(2026,10,ROW()-23)</f>
        <v>46297</v>
      </c>
      <c r="C25" s="19"/>
      <c r="D25" s="19"/>
      <c r="E25" s="19"/>
      <c r="F25" s="84"/>
      <c r="G25" s="85"/>
    </row>
    <row r="26" spans="2:7" x14ac:dyDescent="0.25">
      <c r="B26" s="18">
        <f t="shared" si="0"/>
        <v>46298</v>
      </c>
      <c r="C26" s="20"/>
      <c r="D26" s="20"/>
      <c r="E26" s="20"/>
      <c r="F26" s="73"/>
      <c r="G26" s="74"/>
    </row>
    <row r="27" spans="2:7" x14ac:dyDescent="0.25">
      <c r="B27" s="18">
        <f t="shared" si="0"/>
        <v>46299</v>
      </c>
      <c r="C27" s="20"/>
      <c r="D27" s="20"/>
      <c r="E27" s="20"/>
      <c r="F27" s="73"/>
      <c r="G27" s="74"/>
    </row>
    <row r="28" spans="2:7" x14ac:dyDescent="0.25">
      <c r="B28" s="16">
        <f t="shared" si="0"/>
        <v>46300</v>
      </c>
      <c r="C28" s="19"/>
      <c r="D28" s="19"/>
      <c r="E28" s="19"/>
      <c r="F28" s="84"/>
      <c r="G28" s="85"/>
    </row>
    <row r="29" spans="2:7" x14ac:dyDescent="0.25">
      <c r="B29" s="16">
        <f t="shared" si="0"/>
        <v>46301</v>
      </c>
      <c r="C29" s="19"/>
      <c r="D29" s="19"/>
      <c r="E29" s="19"/>
      <c r="F29" s="84"/>
      <c r="G29" s="85"/>
    </row>
    <row r="30" spans="2:7" x14ac:dyDescent="0.25">
      <c r="B30" s="16">
        <f t="shared" si="0"/>
        <v>46302</v>
      </c>
      <c r="C30" s="19"/>
      <c r="D30" s="19"/>
      <c r="E30" s="19"/>
      <c r="F30" s="84"/>
      <c r="G30" s="85"/>
    </row>
    <row r="31" spans="2:7" x14ac:dyDescent="0.25">
      <c r="B31" s="16">
        <f t="shared" si="0"/>
        <v>46303</v>
      </c>
      <c r="C31" s="19"/>
      <c r="D31" s="19"/>
      <c r="E31" s="19"/>
      <c r="F31" s="84"/>
      <c r="G31" s="85"/>
    </row>
    <row r="32" spans="2:7" x14ac:dyDescent="0.25">
      <c r="B32" s="16">
        <f t="shared" si="0"/>
        <v>46304</v>
      </c>
      <c r="C32" s="19"/>
      <c r="D32" s="19"/>
      <c r="E32" s="19"/>
      <c r="F32" s="84"/>
      <c r="G32" s="85"/>
    </row>
    <row r="33" spans="2:7" x14ac:dyDescent="0.25">
      <c r="B33" s="18">
        <f t="shared" si="0"/>
        <v>46305</v>
      </c>
      <c r="C33" s="20"/>
      <c r="D33" s="20"/>
      <c r="E33" s="20"/>
      <c r="F33" s="73"/>
      <c r="G33" s="74"/>
    </row>
    <row r="34" spans="2:7" x14ac:dyDescent="0.25">
      <c r="B34" s="18">
        <f t="shared" si="0"/>
        <v>46306</v>
      </c>
      <c r="C34" s="20"/>
      <c r="D34" s="20"/>
      <c r="E34" s="20"/>
      <c r="F34" s="73"/>
      <c r="G34" s="74"/>
    </row>
    <row r="35" spans="2:7" x14ac:dyDescent="0.25">
      <c r="B35" s="18">
        <f t="shared" si="0"/>
        <v>46307</v>
      </c>
      <c r="C35" s="20"/>
      <c r="D35" s="20"/>
      <c r="E35" s="20"/>
      <c r="F35" s="73"/>
      <c r="G35" s="74"/>
    </row>
    <row r="36" spans="2:7" x14ac:dyDescent="0.25">
      <c r="B36" s="16">
        <f t="shared" si="0"/>
        <v>46308</v>
      </c>
      <c r="C36" s="19"/>
      <c r="D36" s="19"/>
      <c r="E36" s="19"/>
      <c r="F36" s="84"/>
      <c r="G36" s="85"/>
    </row>
    <row r="37" spans="2:7" x14ac:dyDescent="0.25">
      <c r="B37" s="16">
        <f t="shared" si="0"/>
        <v>46309</v>
      </c>
      <c r="C37" s="19"/>
      <c r="D37" s="19"/>
      <c r="E37" s="19"/>
      <c r="F37" s="84"/>
      <c r="G37" s="85"/>
    </row>
    <row r="38" spans="2:7" x14ac:dyDescent="0.25">
      <c r="B38" s="16">
        <f t="shared" si="0"/>
        <v>46310</v>
      </c>
      <c r="C38" s="19"/>
      <c r="D38" s="19"/>
      <c r="E38" s="19"/>
      <c r="F38" s="84"/>
      <c r="G38" s="85"/>
    </row>
    <row r="39" spans="2:7" x14ac:dyDescent="0.25">
      <c r="B39" s="16">
        <f t="shared" si="0"/>
        <v>46311</v>
      </c>
      <c r="C39" s="19"/>
      <c r="D39" s="19"/>
      <c r="E39" s="19"/>
      <c r="F39" s="84"/>
      <c r="G39" s="85"/>
    </row>
    <row r="40" spans="2:7" x14ac:dyDescent="0.25">
      <c r="B40" s="18">
        <f t="shared" si="0"/>
        <v>46312</v>
      </c>
      <c r="C40" s="20"/>
      <c r="D40" s="20"/>
      <c r="E40" s="20"/>
      <c r="F40" s="73"/>
      <c r="G40" s="74"/>
    </row>
    <row r="41" spans="2:7" x14ac:dyDescent="0.25">
      <c r="B41" s="18">
        <f t="shared" si="0"/>
        <v>46313</v>
      </c>
      <c r="C41" s="20"/>
      <c r="D41" s="20"/>
      <c r="E41" s="20"/>
      <c r="F41" s="73"/>
      <c r="G41" s="74"/>
    </row>
    <row r="42" spans="2:7" x14ac:dyDescent="0.25">
      <c r="B42" s="16">
        <f t="shared" si="0"/>
        <v>46314</v>
      </c>
      <c r="C42" s="19"/>
      <c r="D42" s="19"/>
      <c r="E42" s="19"/>
      <c r="F42" s="84"/>
      <c r="G42" s="85"/>
    </row>
    <row r="43" spans="2:7" x14ac:dyDescent="0.25">
      <c r="B43" s="16">
        <f t="shared" si="0"/>
        <v>46315</v>
      </c>
      <c r="C43" s="19"/>
      <c r="D43" s="19"/>
      <c r="E43" s="19"/>
      <c r="F43" s="84"/>
      <c r="G43" s="85"/>
    </row>
    <row r="44" spans="2:7" x14ac:dyDescent="0.25">
      <c r="B44" s="16">
        <f t="shared" si="0"/>
        <v>46316</v>
      </c>
      <c r="C44" s="11"/>
      <c r="D44" s="11"/>
      <c r="E44" s="48"/>
      <c r="F44" s="84"/>
      <c r="G44" s="85"/>
    </row>
    <row r="45" spans="2:7" x14ac:dyDescent="0.25">
      <c r="B45" s="16">
        <f t="shared" si="0"/>
        <v>46317</v>
      </c>
      <c r="C45" s="11"/>
      <c r="D45" s="11"/>
      <c r="E45" s="48"/>
      <c r="F45" s="84"/>
      <c r="G45" s="85"/>
    </row>
    <row r="46" spans="2:7" x14ac:dyDescent="0.25">
      <c r="B46" s="16">
        <f t="shared" si="0"/>
        <v>46318</v>
      </c>
      <c r="C46" s="11"/>
      <c r="D46" s="11"/>
      <c r="E46" s="48"/>
      <c r="F46" s="84"/>
      <c r="G46" s="85"/>
    </row>
    <row r="47" spans="2:7" x14ac:dyDescent="0.25">
      <c r="B47" s="18">
        <f t="shared" si="0"/>
        <v>46319</v>
      </c>
      <c r="C47" s="13"/>
      <c r="D47" s="13"/>
      <c r="E47" s="47"/>
      <c r="F47" s="73"/>
      <c r="G47" s="74"/>
    </row>
    <row r="48" spans="2:7" x14ac:dyDescent="0.25">
      <c r="B48" s="18">
        <f t="shared" si="0"/>
        <v>46320</v>
      </c>
      <c r="C48" s="13"/>
      <c r="D48" s="13"/>
      <c r="E48" s="47"/>
      <c r="F48" s="73"/>
      <c r="G48" s="74"/>
    </row>
    <row r="49" spans="2:7" x14ac:dyDescent="0.25">
      <c r="B49" s="16">
        <f t="shared" si="0"/>
        <v>46321</v>
      </c>
      <c r="C49" s="11"/>
      <c r="D49" s="11"/>
      <c r="E49" s="48"/>
      <c r="F49" s="84"/>
      <c r="G49" s="85"/>
    </row>
    <row r="50" spans="2:7" x14ac:dyDescent="0.25">
      <c r="B50" s="16">
        <f t="shared" si="0"/>
        <v>46322</v>
      </c>
      <c r="C50" s="11"/>
      <c r="D50" s="11"/>
      <c r="E50" s="48"/>
      <c r="F50" s="84"/>
      <c r="G50" s="85"/>
    </row>
    <row r="51" spans="2:7" x14ac:dyDescent="0.25">
      <c r="B51" s="16">
        <f t="shared" si="0"/>
        <v>46323</v>
      </c>
      <c r="C51" s="11"/>
      <c r="D51" s="11"/>
      <c r="E51" s="48"/>
      <c r="F51" s="84"/>
      <c r="G51" s="85"/>
    </row>
    <row r="52" spans="2:7" x14ac:dyDescent="0.25">
      <c r="B52" s="16">
        <f t="shared" si="0"/>
        <v>46324</v>
      </c>
      <c r="C52" s="11"/>
      <c r="D52" s="11"/>
      <c r="E52" s="48"/>
      <c r="F52" s="84"/>
      <c r="G52" s="85"/>
    </row>
    <row r="53" spans="2:7" x14ac:dyDescent="0.25">
      <c r="B53" s="18">
        <f t="shared" si="0"/>
        <v>46325</v>
      </c>
      <c r="C53" s="13"/>
      <c r="D53" s="13"/>
      <c r="E53" s="47"/>
      <c r="F53" s="73"/>
      <c r="G53" s="74"/>
    </row>
    <row r="54" spans="2:7" ht="15.75" thickBot="1" x14ac:dyDescent="0.3">
      <c r="B54" s="18">
        <f t="shared" si="0"/>
        <v>46326</v>
      </c>
      <c r="C54" s="13"/>
      <c r="D54" s="13"/>
      <c r="E54" s="47"/>
      <c r="F54" s="121"/>
      <c r="G54" s="122"/>
    </row>
    <row r="55" spans="2:7" ht="15.75" thickBot="1" x14ac:dyDescent="0.3">
      <c r="B55" s="58" t="s">
        <v>28</v>
      </c>
      <c r="C55" s="9">
        <f>SUM(C24:C54)</f>
        <v>0</v>
      </c>
      <c r="D55" s="8">
        <f>SUM(D24:D54)</f>
        <v>0</v>
      </c>
      <c r="E55" s="8">
        <f>SUM(E24:E54)</f>
        <v>0</v>
      </c>
      <c r="F55" s="88">
        <f>SUM(F24:F54)</f>
        <v>0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2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00000000-0002-0000-0900-000000000000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00000000-0002-0000-0900-000001000000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00000000-0002-0000-0900-000002000000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74"/>
  <sheetViews>
    <sheetView showGridLines="0" workbookViewId="0">
      <selection activeCell="B4" sqref="B4:G4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56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 x14ac:dyDescent="0.25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0</v>
      </c>
      <c r="C16" s="11"/>
      <c r="D16" s="11"/>
      <c r="E16" s="11"/>
      <c r="F16" s="84"/>
      <c r="G16" s="85"/>
    </row>
    <row r="17" spans="2:7" ht="15.75" thickBot="1" x14ac:dyDescent="0.3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90">
        <f>IFERROR(F16/B16,0)</f>
        <v>0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8">
        <f>DATE(2026,11,ROW()-23)</f>
        <v>46327</v>
      </c>
      <c r="C24" s="20"/>
      <c r="D24" s="20"/>
      <c r="E24" s="20"/>
      <c r="F24" s="126"/>
      <c r="G24" s="127"/>
    </row>
    <row r="25" spans="2:7" x14ac:dyDescent="0.25">
      <c r="B25" s="18">
        <f>DATE(2026,11,ROW()-23)</f>
        <v>46328</v>
      </c>
      <c r="C25" s="20"/>
      <c r="D25" s="20"/>
      <c r="E25" s="20"/>
      <c r="F25" s="73"/>
      <c r="G25" s="74"/>
    </row>
    <row r="26" spans="2:7" x14ac:dyDescent="0.25">
      <c r="B26" s="16">
        <f>DATE(2026,11,ROW()-23)</f>
        <v>46329</v>
      </c>
      <c r="C26" s="19"/>
      <c r="D26" s="19"/>
      <c r="E26" s="19"/>
      <c r="F26" s="84"/>
      <c r="G26" s="85"/>
    </row>
    <row r="27" spans="2:7" x14ac:dyDescent="0.25">
      <c r="B27" s="16">
        <f t="shared" ref="B27:B29" si="0">DATE(2026,11,ROW()-23)</f>
        <v>46330</v>
      </c>
      <c r="C27" s="19"/>
      <c r="D27" s="19"/>
      <c r="E27" s="19"/>
      <c r="F27" s="84"/>
      <c r="G27" s="85"/>
    </row>
    <row r="28" spans="2:7" x14ac:dyDescent="0.25">
      <c r="B28" s="16">
        <f t="shared" si="0"/>
        <v>46331</v>
      </c>
      <c r="C28" s="19"/>
      <c r="D28" s="19"/>
      <c r="E28" s="19"/>
      <c r="F28" s="84"/>
      <c r="G28" s="85"/>
    </row>
    <row r="29" spans="2:7" x14ac:dyDescent="0.25">
      <c r="B29" s="16">
        <f t="shared" si="0"/>
        <v>46332</v>
      </c>
      <c r="C29" s="19"/>
      <c r="D29" s="19"/>
      <c r="E29" s="19"/>
      <c r="F29" s="84"/>
      <c r="G29" s="85"/>
    </row>
    <row r="30" spans="2:7" x14ac:dyDescent="0.25">
      <c r="B30" s="18">
        <f>DATE(2026,11,ROW()-23)</f>
        <v>46333</v>
      </c>
      <c r="C30" s="20"/>
      <c r="D30" s="20"/>
      <c r="E30" s="20"/>
      <c r="F30" s="73"/>
      <c r="G30" s="74"/>
    </row>
    <row r="31" spans="2:7" x14ac:dyDescent="0.25">
      <c r="B31" s="18">
        <f>DATE(2026,11,ROW()-23)</f>
        <v>46334</v>
      </c>
      <c r="C31" s="20"/>
      <c r="D31" s="20"/>
      <c r="E31" s="20"/>
      <c r="F31" s="73"/>
      <c r="G31" s="74"/>
    </row>
    <row r="32" spans="2:7" x14ac:dyDescent="0.25">
      <c r="B32" s="16">
        <f>DATE(2026,11,ROW()-23)</f>
        <v>46335</v>
      </c>
      <c r="C32" s="19"/>
      <c r="D32" s="19"/>
      <c r="E32" s="19"/>
      <c r="F32" s="84"/>
      <c r="G32" s="85"/>
    </row>
    <row r="33" spans="2:7" x14ac:dyDescent="0.25">
      <c r="B33" s="16">
        <f t="shared" ref="B33:B36" si="1">DATE(2026,11,ROW()-23)</f>
        <v>46336</v>
      </c>
      <c r="C33" s="19"/>
      <c r="D33" s="19"/>
      <c r="E33" s="19"/>
      <c r="F33" s="84"/>
      <c r="G33" s="85"/>
    </row>
    <row r="34" spans="2:7" x14ac:dyDescent="0.25">
      <c r="B34" s="16">
        <f t="shared" si="1"/>
        <v>46337</v>
      </c>
      <c r="C34" s="19"/>
      <c r="D34" s="19"/>
      <c r="E34" s="19"/>
      <c r="F34" s="84"/>
      <c r="G34" s="85"/>
    </row>
    <row r="35" spans="2:7" x14ac:dyDescent="0.25">
      <c r="B35" s="16">
        <f t="shared" si="1"/>
        <v>46338</v>
      </c>
      <c r="C35" s="19"/>
      <c r="D35" s="19"/>
      <c r="E35" s="19"/>
      <c r="F35" s="84"/>
      <c r="G35" s="85"/>
    </row>
    <row r="36" spans="2:7" x14ac:dyDescent="0.25">
      <c r="B36" s="16">
        <f t="shared" si="1"/>
        <v>46339</v>
      </c>
      <c r="C36" s="19"/>
      <c r="D36" s="19"/>
      <c r="E36" s="19"/>
      <c r="F36" s="84"/>
      <c r="G36" s="85"/>
    </row>
    <row r="37" spans="2:7" x14ac:dyDescent="0.25">
      <c r="B37" s="18">
        <f>DATE(2026,11,ROW()-23)</f>
        <v>46340</v>
      </c>
      <c r="C37" s="20"/>
      <c r="D37" s="20"/>
      <c r="E37" s="20"/>
      <c r="F37" s="73"/>
      <c r="G37" s="74"/>
    </row>
    <row r="38" spans="2:7" x14ac:dyDescent="0.25">
      <c r="B38" s="18">
        <f>DATE(2026,11,ROW()-23)</f>
        <v>46341</v>
      </c>
      <c r="C38" s="20"/>
      <c r="D38" s="20"/>
      <c r="E38" s="20"/>
      <c r="F38" s="73"/>
      <c r="G38" s="74"/>
    </row>
    <row r="39" spans="2:7" x14ac:dyDescent="0.25">
      <c r="B39" s="16">
        <f>DATE(2026,11,ROW()-23)</f>
        <v>46342</v>
      </c>
      <c r="C39" s="19"/>
      <c r="D39" s="19"/>
      <c r="E39" s="19"/>
      <c r="F39" s="84"/>
      <c r="G39" s="85"/>
    </row>
    <row r="40" spans="2:7" x14ac:dyDescent="0.25">
      <c r="B40" s="16">
        <f t="shared" ref="B40:B53" si="2">DATE(2026,11,ROW()-23)</f>
        <v>46343</v>
      </c>
      <c r="C40" s="19"/>
      <c r="D40" s="19"/>
      <c r="E40" s="19"/>
      <c r="F40" s="84"/>
      <c r="G40" s="85"/>
    </row>
    <row r="41" spans="2:7" x14ac:dyDescent="0.25">
      <c r="B41" s="16">
        <f t="shared" si="2"/>
        <v>46344</v>
      </c>
      <c r="C41" s="19"/>
      <c r="D41" s="19"/>
      <c r="E41" s="19"/>
      <c r="F41" s="84"/>
      <c r="G41" s="85"/>
    </row>
    <row r="42" spans="2:7" x14ac:dyDescent="0.25">
      <c r="B42" s="16">
        <f t="shared" si="2"/>
        <v>46345</v>
      </c>
      <c r="C42" s="19"/>
      <c r="D42" s="19"/>
      <c r="E42" s="19"/>
      <c r="F42" s="84"/>
      <c r="G42" s="85"/>
    </row>
    <row r="43" spans="2:7" x14ac:dyDescent="0.25">
      <c r="B43" s="18">
        <f t="shared" si="2"/>
        <v>46346</v>
      </c>
      <c r="C43" s="20"/>
      <c r="D43" s="20"/>
      <c r="E43" s="20"/>
      <c r="F43" s="73"/>
      <c r="G43" s="74"/>
    </row>
    <row r="44" spans="2:7" x14ac:dyDescent="0.25">
      <c r="B44" s="18">
        <f t="shared" si="2"/>
        <v>46347</v>
      </c>
      <c r="C44" s="13"/>
      <c r="D44" s="13"/>
      <c r="E44" s="47"/>
      <c r="F44" s="73"/>
      <c r="G44" s="74"/>
    </row>
    <row r="45" spans="2:7" x14ac:dyDescent="0.25">
      <c r="B45" s="18">
        <f t="shared" si="2"/>
        <v>46348</v>
      </c>
      <c r="C45" s="13"/>
      <c r="D45" s="13"/>
      <c r="E45" s="47"/>
      <c r="F45" s="73"/>
      <c r="G45" s="74"/>
    </row>
    <row r="46" spans="2:7" x14ac:dyDescent="0.25">
      <c r="B46" s="16">
        <f t="shared" si="2"/>
        <v>46349</v>
      </c>
      <c r="C46" s="11"/>
      <c r="D46" s="15"/>
      <c r="E46" s="48"/>
      <c r="F46" s="84"/>
      <c r="G46" s="85"/>
    </row>
    <row r="47" spans="2:7" x14ac:dyDescent="0.25">
      <c r="B47" s="16">
        <f t="shared" si="2"/>
        <v>46350</v>
      </c>
      <c r="C47" s="11"/>
      <c r="D47" s="15"/>
      <c r="E47" s="48"/>
      <c r="F47" s="84"/>
      <c r="G47" s="85"/>
    </row>
    <row r="48" spans="2:7" x14ac:dyDescent="0.25">
      <c r="B48" s="16">
        <f t="shared" si="2"/>
        <v>46351</v>
      </c>
      <c r="C48" s="11"/>
      <c r="D48" s="11"/>
      <c r="E48" s="48"/>
      <c r="F48" s="84"/>
      <c r="G48" s="85"/>
    </row>
    <row r="49" spans="2:7" x14ac:dyDescent="0.25">
      <c r="B49" s="16">
        <f t="shared" si="2"/>
        <v>46352</v>
      </c>
      <c r="C49" s="11"/>
      <c r="D49" s="11"/>
      <c r="E49" s="48"/>
      <c r="F49" s="84"/>
      <c r="G49" s="85"/>
    </row>
    <row r="50" spans="2:7" x14ac:dyDescent="0.25">
      <c r="B50" s="16">
        <f t="shared" si="2"/>
        <v>46353</v>
      </c>
      <c r="C50" s="15"/>
      <c r="D50" s="15"/>
      <c r="E50" s="49"/>
      <c r="F50" s="84"/>
      <c r="G50" s="85"/>
    </row>
    <row r="51" spans="2:7" x14ac:dyDescent="0.25">
      <c r="B51" s="18">
        <f t="shared" si="2"/>
        <v>46354</v>
      </c>
      <c r="C51" s="13"/>
      <c r="D51" s="13"/>
      <c r="E51" s="47"/>
      <c r="F51" s="73"/>
      <c r="G51" s="74"/>
    </row>
    <row r="52" spans="2:7" x14ac:dyDescent="0.25">
      <c r="B52" s="18">
        <f t="shared" si="2"/>
        <v>46355</v>
      </c>
      <c r="C52" s="13"/>
      <c r="D52" s="13"/>
      <c r="E52" s="47"/>
      <c r="F52" s="73"/>
      <c r="G52" s="74"/>
    </row>
    <row r="53" spans="2:7" x14ac:dyDescent="0.25">
      <c r="B53" s="16">
        <f t="shared" si="2"/>
        <v>46356</v>
      </c>
      <c r="C53" s="11"/>
      <c r="D53" s="11"/>
      <c r="E53" s="49"/>
      <c r="F53" s="84"/>
      <c r="G53" s="85"/>
    </row>
    <row r="54" spans="2:7" ht="15.75" thickBot="1" x14ac:dyDescent="0.3">
      <c r="B54" s="16"/>
      <c r="C54" s="11"/>
      <c r="D54" s="11"/>
      <c r="E54" s="49"/>
      <c r="F54" s="86"/>
      <c r="G54" s="87"/>
    </row>
    <row r="55" spans="2:7" ht="15.75" thickBot="1" x14ac:dyDescent="0.3">
      <c r="B55" s="58" t="s">
        <v>28</v>
      </c>
      <c r="C55" s="9">
        <f>SUM(C24:C54)</f>
        <v>0</v>
      </c>
      <c r="D55" s="8">
        <f>SUM(D24:D54)</f>
        <v>0</v>
      </c>
      <c r="E55" s="8">
        <f>SUM(E24:E54)</f>
        <v>0</v>
      </c>
      <c r="F55" s="88">
        <f>SUM(F24:F54)</f>
        <v>0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2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errorStyle="warning" allowBlank="1" showInputMessage="1" showErrorMessage="1" error="A soma dos motivos de não realização não confere com o Panorama (E55)._x000a_" sqref="C16:F16" xr:uid="{00000000-0002-0000-0A00-000000000000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00000000-0002-0000-0A00-000001000000}">
      <formula1>OR(COUNTBLANK($D$9:$E$10)&gt;0,$D$55=SUM($D$9:$E$10))</formula1>
    </dataValidation>
    <dataValidation type="custom" allowBlank="1" showInputMessage="1" showErrorMessage="1" sqref="B12" xr:uid="{00000000-0002-0000-0A00-000002000000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74"/>
  <sheetViews>
    <sheetView showGridLines="0" workbookViewId="0">
      <selection activeCell="B4" sqref="B4:G4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57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 x14ac:dyDescent="0.25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0</v>
      </c>
      <c r="C16" s="11"/>
      <c r="D16" s="11"/>
      <c r="E16" s="11"/>
      <c r="F16" s="84"/>
      <c r="G16" s="85"/>
    </row>
    <row r="17" spans="2:7" ht="15.75" thickBot="1" x14ac:dyDescent="0.3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90">
        <f>IFERROR(F16/B16,0)</f>
        <v>0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6">
        <f>DATE(2026,12,ROW()-23)</f>
        <v>46357</v>
      </c>
      <c r="C24" s="19"/>
      <c r="D24" s="19"/>
      <c r="E24" s="19"/>
      <c r="F24" s="97"/>
      <c r="G24" s="98"/>
    </row>
    <row r="25" spans="2:7" x14ac:dyDescent="0.25">
      <c r="B25" s="16">
        <f t="shared" ref="B25:B54" si="0">DATE(2026,12,ROW()-23)</f>
        <v>46358</v>
      </c>
      <c r="C25" s="19"/>
      <c r="D25" s="19"/>
      <c r="E25" s="19"/>
      <c r="F25" s="84"/>
      <c r="G25" s="85"/>
    </row>
    <row r="26" spans="2:7" x14ac:dyDescent="0.25">
      <c r="B26" s="16">
        <f t="shared" si="0"/>
        <v>46359</v>
      </c>
      <c r="C26" s="19"/>
      <c r="D26" s="19"/>
      <c r="E26" s="19"/>
      <c r="F26" s="84"/>
      <c r="G26" s="85"/>
    </row>
    <row r="27" spans="2:7" x14ac:dyDescent="0.25">
      <c r="B27" s="16">
        <f t="shared" si="0"/>
        <v>46360</v>
      </c>
      <c r="C27" s="19"/>
      <c r="D27" s="19"/>
      <c r="E27" s="19"/>
      <c r="F27" s="84"/>
      <c r="G27" s="85"/>
    </row>
    <row r="28" spans="2:7" x14ac:dyDescent="0.25">
      <c r="B28" s="18">
        <f t="shared" si="0"/>
        <v>46361</v>
      </c>
      <c r="C28" s="20"/>
      <c r="D28" s="20"/>
      <c r="E28" s="20"/>
      <c r="F28" s="73"/>
      <c r="G28" s="74"/>
    </row>
    <row r="29" spans="2:7" x14ac:dyDescent="0.25">
      <c r="B29" s="18">
        <f t="shared" si="0"/>
        <v>46362</v>
      </c>
      <c r="C29" s="20"/>
      <c r="D29" s="20"/>
      <c r="E29" s="20"/>
      <c r="F29" s="73"/>
      <c r="G29" s="74"/>
    </row>
    <row r="30" spans="2:7" x14ac:dyDescent="0.25">
      <c r="B30" s="16">
        <f t="shared" si="0"/>
        <v>46363</v>
      </c>
      <c r="C30" s="19"/>
      <c r="D30" s="19"/>
      <c r="E30" s="19"/>
      <c r="F30" s="84"/>
      <c r="G30" s="85"/>
    </row>
    <row r="31" spans="2:7" x14ac:dyDescent="0.25">
      <c r="B31" s="16">
        <f t="shared" si="0"/>
        <v>46364</v>
      </c>
      <c r="C31" s="19"/>
      <c r="D31" s="19"/>
      <c r="E31" s="19"/>
      <c r="F31" s="84"/>
      <c r="G31" s="85"/>
    </row>
    <row r="32" spans="2:7" x14ac:dyDescent="0.25">
      <c r="B32" s="16">
        <f t="shared" si="0"/>
        <v>46365</v>
      </c>
      <c r="C32" s="19"/>
      <c r="D32" s="19"/>
      <c r="E32" s="19"/>
      <c r="F32" s="84"/>
      <c r="G32" s="85"/>
    </row>
    <row r="33" spans="2:7" x14ac:dyDescent="0.25">
      <c r="B33" s="16">
        <f t="shared" si="0"/>
        <v>46366</v>
      </c>
      <c r="C33" s="19"/>
      <c r="D33" s="19"/>
      <c r="E33" s="19"/>
      <c r="F33" s="84"/>
      <c r="G33" s="85"/>
    </row>
    <row r="34" spans="2:7" x14ac:dyDescent="0.25">
      <c r="B34" s="16">
        <f t="shared" si="0"/>
        <v>46367</v>
      </c>
      <c r="C34" s="19"/>
      <c r="D34" s="19"/>
      <c r="E34" s="19"/>
      <c r="F34" s="84"/>
      <c r="G34" s="85"/>
    </row>
    <row r="35" spans="2:7" x14ac:dyDescent="0.25">
      <c r="B35" s="18">
        <f t="shared" si="0"/>
        <v>46368</v>
      </c>
      <c r="C35" s="20"/>
      <c r="D35" s="20"/>
      <c r="E35" s="20"/>
      <c r="F35" s="73"/>
      <c r="G35" s="74"/>
    </row>
    <row r="36" spans="2:7" x14ac:dyDescent="0.25">
      <c r="B36" s="18">
        <f t="shared" si="0"/>
        <v>46369</v>
      </c>
      <c r="C36" s="20"/>
      <c r="D36" s="20"/>
      <c r="E36" s="20"/>
      <c r="F36" s="73"/>
      <c r="G36" s="74"/>
    </row>
    <row r="37" spans="2:7" x14ac:dyDescent="0.25">
      <c r="B37" s="16">
        <f t="shared" si="0"/>
        <v>46370</v>
      </c>
      <c r="C37" s="19"/>
      <c r="D37" s="19"/>
      <c r="E37" s="19"/>
      <c r="F37" s="84"/>
      <c r="G37" s="85"/>
    </row>
    <row r="38" spans="2:7" x14ac:dyDescent="0.25">
      <c r="B38" s="16">
        <f t="shared" si="0"/>
        <v>46371</v>
      </c>
      <c r="C38" s="19"/>
      <c r="D38" s="19"/>
      <c r="E38" s="19"/>
      <c r="F38" s="84"/>
      <c r="G38" s="85"/>
    </row>
    <row r="39" spans="2:7" x14ac:dyDescent="0.25">
      <c r="B39" s="16">
        <f t="shared" si="0"/>
        <v>46372</v>
      </c>
      <c r="C39" s="19"/>
      <c r="D39" s="19"/>
      <c r="E39" s="19"/>
      <c r="F39" s="84"/>
      <c r="G39" s="85"/>
    </row>
    <row r="40" spans="2:7" x14ac:dyDescent="0.25">
      <c r="B40" s="16">
        <f t="shared" si="0"/>
        <v>46373</v>
      </c>
      <c r="C40" s="19"/>
      <c r="D40" s="19"/>
      <c r="E40" s="19"/>
      <c r="F40" s="84"/>
      <c r="G40" s="85"/>
    </row>
    <row r="41" spans="2:7" x14ac:dyDescent="0.25">
      <c r="B41" s="16">
        <f t="shared" si="0"/>
        <v>46374</v>
      </c>
      <c r="C41" s="19"/>
      <c r="D41" s="19"/>
      <c r="E41" s="19"/>
      <c r="F41" s="84"/>
      <c r="G41" s="85"/>
    </row>
    <row r="42" spans="2:7" x14ac:dyDescent="0.25">
      <c r="B42" s="18">
        <f t="shared" si="0"/>
        <v>46375</v>
      </c>
      <c r="C42" s="20"/>
      <c r="D42" s="20"/>
      <c r="E42" s="20"/>
      <c r="F42" s="73"/>
      <c r="G42" s="74"/>
    </row>
    <row r="43" spans="2:7" x14ac:dyDescent="0.25">
      <c r="B43" s="18">
        <f t="shared" si="0"/>
        <v>46376</v>
      </c>
      <c r="C43" s="20"/>
      <c r="D43" s="20"/>
      <c r="E43" s="20"/>
      <c r="F43" s="73"/>
      <c r="G43" s="74"/>
    </row>
    <row r="44" spans="2:7" x14ac:dyDescent="0.25">
      <c r="B44" s="18">
        <f t="shared" si="0"/>
        <v>46377</v>
      </c>
      <c r="C44" s="13"/>
      <c r="D44" s="13"/>
      <c r="E44" s="47"/>
      <c r="F44" s="73"/>
      <c r="G44" s="74"/>
    </row>
    <row r="45" spans="2:7" x14ac:dyDescent="0.25">
      <c r="B45" s="18">
        <f t="shared" si="0"/>
        <v>46378</v>
      </c>
      <c r="C45" s="13"/>
      <c r="D45" s="13"/>
      <c r="E45" s="47"/>
      <c r="F45" s="73"/>
      <c r="G45" s="74"/>
    </row>
    <row r="46" spans="2:7" x14ac:dyDescent="0.25">
      <c r="B46" s="18">
        <f t="shared" si="0"/>
        <v>46379</v>
      </c>
      <c r="C46" s="13"/>
      <c r="D46" s="13"/>
      <c r="E46" s="47"/>
      <c r="F46" s="73"/>
      <c r="G46" s="74"/>
    </row>
    <row r="47" spans="2:7" x14ac:dyDescent="0.25">
      <c r="B47" s="18">
        <f t="shared" si="0"/>
        <v>46380</v>
      </c>
      <c r="C47" s="13"/>
      <c r="D47" s="13"/>
      <c r="E47" s="47"/>
      <c r="F47" s="73"/>
      <c r="G47" s="74"/>
    </row>
    <row r="48" spans="2:7" x14ac:dyDescent="0.25">
      <c r="B48" s="18">
        <f t="shared" si="0"/>
        <v>46381</v>
      </c>
      <c r="C48" s="13"/>
      <c r="D48" s="13"/>
      <c r="E48" s="47"/>
      <c r="F48" s="73"/>
      <c r="G48" s="74"/>
    </row>
    <row r="49" spans="2:7" x14ac:dyDescent="0.25">
      <c r="B49" s="18">
        <f t="shared" si="0"/>
        <v>46382</v>
      </c>
      <c r="C49" s="13"/>
      <c r="D49" s="13"/>
      <c r="E49" s="47"/>
      <c r="F49" s="73"/>
      <c r="G49" s="74"/>
    </row>
    <row r="50" spans="2:7" x14ac:dyDescent="0.25">
      <c r="B50" s="18">
        <f t="shared" si="0"/>
        <v>46383</v>
      </c>
      <c r="C50" s="13"/>
      <c r="D50" s="13"/>
      <c r="E50" s="47"/>
      <c r="F50" s="73"/>
      <c r="G50" s="74"/>
    </row>
    <row r="51" spans="2:7" x14ac:dyDescent="0.25">
      <c r="B51" s="18">
        <f t="shared" si="0"/>
        <v>46384</v>
      </c>
      <c r="C51" s="13"/>
      <c r="D51" s="13"/>
      <c r="E51" s="47"/>
      <c r="F51" s="73"/>
      <c r="G51" s="74"/>
    </row>
    <row r="52" spans="2:7" x14ac:dyDescent="0.25">
      <c r="B52" s="18">
        <f t="shared" si="0"/>
        <v>46385</v>
      </c>
      <c r="C52" s="13"/>
      <c r="D52" s="13"/>
      <c r="E52" s="47"/>
      <c r="F52" s="73"/>
      <c r="G52" s="74"/>
    </row>
    <row r="53" spans="2:7" x14ac:dyDescent="0.25">
      <c r="B53" s="18">
        <f t="shared" si="0"/>
        <v>46386</v>
      </c>
      <c r="C53" s="13"/>
      <c r="D53" s="13"/>
      <c r="E53" s="47"/>
      <c r="F53" s="73"/>
      <c r="G53" s="74"/>
    </row>
    <row r="54" spans="2:7" ht="15.75" thickBot="1" x14ac:dyDescent="0.3">
      <c r="B54" s="18">
        <f t="shared" si="0"/>
        <v>46387</v>
      </c>
      <c r="C54" s="13"/>
      <c r="D54" s="13"/>
      <c r="E54" s="47"/>
      <c r="F54" s="121"/>
      <c r="G54" s="122"/>
    </row>
    <row r="55" spans="2:7" ht="15.75" thickBot="1" x14ac:dyDescent="0.3">
      <c r="B55" s="58" t="s">
        <v>28</v>
      </c>
      <c r="C55" s="9">
        <f>SUM(C24:C54)</f>
        <v>0</v>
      </c>
      <c r="D55" s="8">
        <f>SUM(D24:D54)</f>
        <v>0</v>
      </c>
      <c r="E55" s="8">
        <f>SUM(E24:E54)</f>
        <v>0</v>
      </c>
      <c r="F55" s="88">
        <f>SUM(F24:F54)</f>
        <v>0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2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00000000-0002-0000-0B00-000000000000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00000000-0002-0000-0B00-000001000000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00000000-0002-0000-0B00-000002000000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57"/>
  <sheetViews>
    <sheetView showGridLines="0" tabSelected="1" workbookViewId="0">
      <selection activeCell="G13" sqref="G13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30">
        <v>2026</v>
      </c>
      <c r="C4" s="131"/>
      <c r="D4" s="131"/>
      <c r="E4" s="131"/>
      <c r="F4" s="131"/>
      <c r="G4" s="132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74</v>
      </c>
      <c r="H8" s="30"/>
    </row>
    <row r="9" spans="2:9" x14ac:dyDescent="0.25">
      <c r="B9" s="39" t="s">
        <v>7</v>
      </c>
      <c r="C9" s="36" t="s">
        <v>8</v>
      </c>
      <c r="D9" s="67">
        <f>SUM(Janeiro:Dezembro!D9)</f>
        <v>70</v>
      </c>
      <c r="E9" s="67">
        <f>SUM(Janeiro:Dezembro!E9)</f>
        <v>8</v>
      </c>
      <c r="F9" s="38" t="s">
        <v>9</v>
      </c>
      <c r="G9" s="35">
        <f>D9/(D9+E9)</f>
        <v>0.89743589743589747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67">
        <f>SUM(Janeiro:Dezembro!D10)</f>
        <v>4</v>
      </c>
      <c r="E10" s="67">
        <f>SUM(Janeiro:Dezembro!E10)</f>
        <v>6</v>
      </c>
      <c r="F10" s="38" t="s">
        <v>12</v>
      </c>
      <c r="G10" s="35">
        <f>D10/(D10+E10)</f>
        <v>0.4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D38</f>
        <v>88</v>
      </c>
      <c r="C12" s="59" t="s">
        <v>15</v>
      </c>
      <c r="D12" s="33">
        <f>SUM(D9:D11)</f>
        <v>74</v>
      </c>
      <c r="E12" s="33">
        <f>SUM(E9:E11)</f>
        <v>14</v>
      </c>
      <c r="F12" s="32" t="s">
        <v>16</v>
      </c>
      <c r="G12" s="31">
        <f>D12/B12</f>
        <v>0.84090909090909094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E38</f>
        <v>50</v>
      </c>
      <c r="C16" s="67">
        <f>SUM(Janeiro:Dezembro!C16)</f>
        <v>3</v>
      </c>
      <c r="D16" s="67">
        <f>SUM(Janeiro:Dezembro!D16)</f>
        <v>24</v>
      </c>
      <c r="E16" s="67">
        <f>SUM(Janeiro:Dezembro!E16)</f>
        <v>17</v>
      </c>
      <c r="F16" s="128">
        <f>SUM(Janeiro:Dezembro!F16)</f>
        <v>6</v>
      </c>
      <c r="G16" s="129"/>
    </row>
    <row r="17" spans="2:7" ht="15.75" thickBot="1" x14ac:dyDescent="0.3">
      <c r="B17" s="26">
        <f>SUM(C17:G17)</f>
        <v>1</v>
      </c>
      <c r="C17" s="25">
        <f>IFERROR(C16/B16,0)</f>
        <v>0.06</v>
      </c>
      <c r="D17" s="25">
        <f>IFERROR(D16/B16,0)</f>
        <v>0.48</v>
      </c>
      <c r="E17" s="25">
        <f>IFERROR(E16/B16,0)</f>
        <v>0.34</v>
      </c>
      <c r="F17" s="90">
        <f>IFERROR(F16/B16,0)</f>
        <v>0.12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IFERROR(F20/C38,0)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6"/>
      <c r="C24" s="19"/>
      <c r="D24" s="19"/>
      <c r="E24" s="19"/>
      <c r="F24" s="97"/>
      <c r="G24" s="98"/>
    </row>
    <row r="25" spans="2:7" x14ac:dyDescent="0.25">
      <c r="B25" s="16" t="s">
        <v>34</v>
      </c>
      <c r="C25" s="68">
        <f>Janeiro!C55</f>
        <v>1</v>
      </c>
      <c r="D25" s="68">
        <f>Janeiro!D55</f>
        <v>1</v>
      </c>
      <c r="E25" s="68">
        <f>Janeiro!E55</f>
        <v>0</v>
      </c>
      <c r="F25" s="128">
        <f>Janeiro!F55</f>
        <v>1</v>
      </c>
      <c r="G25" s="129"/>
    </row>
    <row r="26" spans="2:7" x14ac:dyDescent="0.25">
      <c r="B26" s="16" t="s">
        <v>35</v>
      </c>
      <c r="C26" s="68">
        <f>Fevereiro!C55</f>
        <v>49</v>
      </c>
      <c r="D26" s="68">
        <f>Fevereiro!D55</f>
        <v>23</v>
      </c>
      <c r="E26" s="68">
        <f>Fevereiro!E55</f>
        <v>12</v>
      </c>
      <c r="F26" s="128">
        <f>Fevereiro!F55</f>
        <v>14</v>
      </c>
      <c r="G26" s="129"/>
    </row>
    <row r="27" spans="2:7" x14ac:dyDescent="0.25">
      <c r="B27" s="16" t="s">
        <v>36</v>
      </c>
      <c r="C27" s="68">
        <f>Março!C55</f>
        <v>70</v>
      </c>
      <c r="D27" s="68">
        <f>Março!D55</f>
        <v>39</v>
      </c>
      <c r="E27" s="68">
        <f>Março!E55</f>
        <v>23</v>
      </c>
      <c r="F27" s="128">
        <f>Março!F55</f>
        <v>8</v>
      </c>
      <c r="G27" s="129"/>
    </row>
    <row r="28" spans="2:7" x14ac:dyDescent="0.25">
      <c r="B28" s="16" t="s">
        <v>37</v>
      </c>
      <c r="C28" s="68">
        <f>Abril!C55</f>
        <v>44</v>
      </c>
      <c r="D28" s="68">
        <f>Abril!D55</f>
        <v>25</v>
      </c>
      <c r="E28" s="68">
        <f>Abril!E55</f>
        <v>15</v>
      </c>
      <c r="F28" s="128">
        <f>Abril!F55</f>
        <v>4</v>
      </c>
      <c r="G28" s="129"/>
    </row>
    <row r="29" spans="2:7" x14ac:dyDescent="0.25">
      <c r="B29" s="16" t="s">
        <v>38</v>
      </c>
      <c r="C29" s="68">
        <f>Maio!C55</f>
        <v>0</v>
      </c>
      <c r="D29" s="68">
        <f>Maio!D55</f>
        <v>0</v>
      </c>
      <c r="E29" s="68">
        <f>Maio!E55</f>
        <v>0</v>
      </c>
      <c r="F29" s="128">
        <f>Maio!F55</f>
        <v>0</v>
      </c>
      <c r="G29" s="129"/>
    </row>
    <row r="30" spans="2:7" x14ac:dyDescent="0.25">
      <c r="B30" s="16" t="s">
        <v>39</v>
      </c>
      <c r="C30" s="68">
        <f>Junho!C55</f>
        <v>0</v>
      </c>
      <c r="D30" s="68">
        <f>Junho!D55</f>
        <v>0</v>
      </c>
      <c r="E30" s="68">
        <f>Junho!E55</f>
        <v>0</v>
      </c>
      <c r="F30" s="128">
        <f>Junho!F55</f>
        <v>0</v>
      </c>
      <c r="G30" s="129"/>
    </row>
    <row r="31" spans="2:7" x14ac:dyDescent="0.25">
      <c r="B31" s="16" t="s">
        <v>40</v>
      </c>
      <c r="C31" s="68">
        <f>Julho!C55</f>
        <v>0</v>
      </c>
      <c r="D31" s="68">
        <f>Julho!D55</f>
        <v>0</v>
      </c>
      <c r="E31" s="68">
        <f>Julho!E55</f>
        <v>0</v>
      </c>
      <c r="F31" s="128">
        <f>Julho!F55</f>
        <v>0</v>
      </c>
      <c r="G31" s="129"/>
    </row>
    <row r="32" spans="2:7" x14ac:dyDescent="0.25">
      <c r="B32" s="16" t="s">
        <v>41</v>
      </c>
      <c r="C32" s="68">
        <f>Agosto!C55</f>
        <v>0</v>
      </c>
      <c r="D32" s="68">
        <f>Agosto!D55</f>
        <v>0</v>
      </c>
      <c r="E32" s="68">
        <f>Agosto!E55</f>
        <v>0</v>
      </c>
      <c r="F32" s="128">
        <f>Agosto!F55</f>
        <v>0</v>
      </c>
      <c r="G32" s="129"/>
    </row>
    <row r="33" spans="2:7" x14ac:dyDescent="0.25">
      <c r="B33" s="16" t="s">
        <v>42</v>
      </c>
      <c r="C33" s="68">
        <f>Setembro!C55</f>
        <v>0</v>
      </c>
      <c r="D33" s="68">
        <f>Setembro!D55</f>
        <v>0</v>
      </c>
      <c r="E33" s="68">
        <f>Setembro!E55</f>
        <v>0</v>
      </c>
      <c r="F33" s="128">
        <f>Setembro!F55</f>
        <v>0</v>
      </c>
      <c r="G33" s="129"/>
    </row>
    <row r="34" spans="2:7" x14ac:dyDescent="0.25">
      <c r="B34" s="16" t="s">
        <v>43</v>
      </c>
      <c r="C34" s="68">
        <f>Outubro!C55</f>
        <v>0</v>
      </c>
      <c r="D34" s="68">
        <f>Outubro!D55</f>
        <v>0</v>
      </c>
      <c r="E34" s="68">
        <f>Outubro!E55</f>
        <v>0</v>
      </c>
      <c r="F34" s="128">
        <f>Outubro!F55</f>
        <v>0</v>
      </c>
      <c r="G34" s="129"/>
    </row>
    <row r="35" spans="2:7" x14ac:dyDescent="0.25">
      <c r="B35" s="16" t="s">
        <v>44</v>
      </c>
      <c r="C35" s="68">
        <f>Novembro!C55</f>
        <v>0</v>
      </c>
      <c r="D35" s="68">
        <f>Novembro!D55</f>
        <v>0</v>
      </c>
      <c r="E35" s="68">
        <f>Novembro!E55</f>
        <v>0</v>
      </c>
      <c r="F35" s="128">
        <f>Novembro!F55</f>
        <v>0</v>
      </c>
      <c r="G35" s="129"/>
    </row>
    <row r="36" spans="2:7" x14ac:dyDescent="0.25">
      <c r="B36" s="16" t="s">
        <v>45</v>
      </c>
      <c r="C36" s="68">
        <f>Dezembro!C55</f>
        <v>0</v>
      </c>
      <c r="D36" s="68">
        <f>Dezembro!D55</f>
        <v>0</v>
      </c>
      <c r="E36" s="68">
        <f>Dezembro!E55</f>
        <v>0</v>
      </c>
      <c r="F36" s="128">
        <f>Dezembro!F55</f>
        <v>0</v>
      </c>
      <c r="G36" s="129"/>
    </row>
    <row r="37" spans="2:7" ht="15.75" thickBot="1" x14ac:dyDescent="0.3">
      <c r="B37" s="16"/>
      <c r="C37" s="19"/>
      <c r="D37" s="19"/>
      <c r="E37" s="19"/>
      <c r="F37" s="86"/>
      <c r="G37" s="87"/>
    </row>
    <row r="38" spans="2:7" ht="15.75" thickBot="1" x14ac:dyDescent="0.3">
      <c r="B38" s="58" t="s">
        <v>28</v>
      </c>
      <c r="C38" s="9">
        <f>SUM(C24:C37)</f>
        <v>164</v>
      </c>
      <c r="D38" s="8">
        <f>SUM(D24:D37)</f>
        <v>88</v>
      </c>
      <c r="E38" s="8">
        <f>SUM(E24:E37)</f>
        <v>50</v>
      </c>
      <c r="F38" s="88">
        <f>SUM(F24:F37)</f>
        <v>27</v>
      </c>
      <c r="G38" s="89"/>
    </row>
    <row r="41" spans="2:7" ht="15.75" thickBot="1" x14ac:dyDescent="0.3"/>
    <row r="42" spans="2:7" ht="16.5" thickBot="1" x14ac:dyDescent="0.3">
      <c r="B42" s="75" t="s">
        <v>29</v>
      </c>
      <c r="C42" s="76"/>
      <c r="D42" s="77"/>
      <c r="E42" s="135" t="s">
        <v>30</v>
      </c>
      <c r="F42" s="136"/>
      <c r="G42" s="137"/>
    </row>
    <row r="43" spans="2:7" ht="15.75" thickBot="1" x14ac:dyDescent="0.3">
      <c r="B43" s="78"/>
      <c r="C43" s="79"/>
      <c r="D43" s="79"/>
      <c r="E43" s="54" t="s">
        <v>11</v>
      </c>
      <c r="F43" s="138" t="s">
        <v>8</v>
      </c>
      <c r="G43" s="139"/>
    </row>
    <row r="44" spans="2:7" x14ac:dyDescent="0.25">
      <c r="B44" s="61" t="s">
        <v>31</v>
      </c>
      <c r="C44" s="68">
        <f>SUM(Janeiro:Dezembro!C61)</f>
        <v>0</v>
      </c>
      <c r="D44" s="62">
        <f>IFERROR(C44/C38,0)</f>
        <v>0</v>
      </c>
      <c r="E44" s="69">
        <f>SUM(Janeiro:Dezembro!E61)</f>
        <v>0</v>
      </c>
      <c r="F44" s="140">
        <f>SUM(Janeiro:Dezembro!F61)</f>
        <v>0</v>
      </c>
      <c r="G44" s="141"/>
    </row>
    <row r="45" spans="2:7" x14ac:dyDescent="0.25">
      <c r="B45" s="7" t="s">
        <v>32</v>
      </c>
      <c r="C45" s="68">
        <f>SUM(Janeiro:Dezembro!C62)</f>
        <v>0</v>
      </c>
      <c r="D45" s="57">
        <f>IFERROR(C45/C38,0)</f>
        <v>0</v>
      </c>
      <c r="E45" s="70">
        <f>SUM(Janeiro:Dezembro!E62)</f>
        <v>0</v>
      </c>
      <c r="F45" s="142">
        <f>SUM(Janeiro:Dezembro!F62)</f>
        <v>0</v>
      </c>
      <c r="G45" s="143"/>
    </row>
    <row r="46" spans="2:7" ht="15.75" thickBot="1" x14ac:dyDescent="0.3">
      <c r="B46" s="6"/>
      <c r="C46" s="51"/>
      <c r="D46" s="52"/>
      <c r="E46" s="55"/>
      <c r="F46" s="144"/>
      <c r="G46" s="145"/>
    </row>
    <row r="47" spans="2:7" ht="15.75" thickBot="1" x14ac:dyDescent="0.3">
      <c r="B47" s="5" t="s">
        <v>33</v>
      </c>
      <c r="C47" s="2">
        <f>SUM(C44:C46)</f>
        <v>0</v>
      </c>
      <c r="D47" s="4">
        <f>SUM(D44:D46)</f>
        <v>0</v>
      </c>
      <c r="E47" s="66">
        <f>SUM(E44:E46)</f>
        <v>0</v>
      </c>
      <c r="F47" s="133">
        <f>SUM(F44:F46)</f>
        <v>0</v>
      </c>
      <c r="G47" s="134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  <row r="55" spans="2:7" x14ac:dyDescent="0.25">
      <c r="B55" s="1"/>
      <c r="C55" s="1"/>
      <c r="D55" s="1"/>
      <c r="E55" s="1"/>
      <c r="F55" s="1"/>
      <c r="G55" s="1"/>
    </row>
    <row r="56" spans="2:7" x14ac:dyDescent="0.25">
      <c r="B56" s="1"/>
      <c r="C56" s="1"/>
      <c r="D56" s="1"/>
      <c r="E56" s="1"/>
      <c r="F56" s="1"/>
      <c r="G56" s="1"/>
    </row>
    <row r="57" spans="2:7" x14ac:dyDescent="0.25">
      <c r="B57" s="1"/>
      <c r="C57" s="1"/>
      <c r="D57" s="1"/>
      <c r="E57" s="1"/>
      <c r="F57" s="1"/>
      <c r="G57" s="1"/>
    </row>
  </sheetData>
  <sheetProtection formatCells="0"/>
  <mergeCells count="32">
    <mergeCell ref="F47:G47"/>
    <mergeCell ref="F37:G37"/>
    <mergeCell ref="F25:G25"/>
    <mergeCell ref="B42:D43"/>
    <mergeCell ref="E42:G42"/>
    <mergeCell ref="F43:G43"/>
    <mergeCell ref="F44:G44"/>
    <mergeCell ref="F45:G45"/>
    <mergeCell ref="F46:G46"/>
    <mergeCell ref="F38:G38"/>
    <mergeCell ref="F32:G32"/>
    <mergeCell ref="F33:G33"/>
    <mergeCell ref="F34:G34"/>
    <mergeCell ref="F35:G35"/>
    <mergeCell ref="F36:G36"/>
    <mergeCell ref="F26:G26"/>
    <mergeCell ref="F27:G27"/>
    <mergeCell ref="F28:G28"/>
    <mergeCell ref="F29:G29"/>
    <mergeCell ref="F30:G30"/>
    <mergeCell ref="F31:G31"/>
    <mergeCell ref="F17:G17"/>
    <mergeCell ref="B20:E20"/>
    <mergeCell ref="B22:G22"/>
    <mergeCell ref="F23:G23"/>
    <mergeCell ref="F24:G24"/>
    <mergeCell ref="F16:G16"/>
    <mergeCell ref="B3:G3"/>
    <mergeCell ref="B4:G4"/>
    <mergeCell ref="B7:G7"/>
    <mergeCell ref="B14:G14"/>
    <mergeCell ref="F15:G15"/>
  </mergeCells>
  <phoneticPr fontId="1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74"/>
  <sheetViews>
    <sheetView showGridLines="0" workbookViewId="0">
      <selection activeCell="G11" sqref="G11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47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23</v>
      </c>
      <c r="H8" s="30"/>
    </row>
    <row r="9" spans="2:9" x14ac:dyDescent="0.25">
      <c r="B9" s="39" t="s">
        <v>7</v>
      </c>
      <c r="C9" s="36" t="s">
        <v>8</v>
      </c>
      <c r="D9" s="11">
        <v>22</v>
      </c>
      <c r="E9" s="11">
        <v>0</v>
      </c>
      <c r="F9" s="38" t="s">
        <v>9</v>
      </c>
      <c r="G9" s="35">
        <v>1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>
        <v>1</v>
      </c>
      <c r="E10" s="11">
        <v>0</v>
      </c>
      <c r="F10" s="38" t="s">
        <v>12</v>
      </c>
      <c r="G10" s="35">
        <v>1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23</v>
      </c>
      <c r="C12" s="59" t="s">
        <v>15</v>
      </c>
      <c r="D12" s="33">
        <f>SUM(D9:D11)</f>
        <v>23</v>
      </c>
      <c r="E12" s="33">
        <f>SUM(E9:E11)</f>
        <v>0</v>
      </c>
      <c r="F12" s="32" t="s">
        <v>16</v>
      </c>
      <c r="G12" s="31">
        <f>IFERROR(D12/(D12+E12),0)</f>
        <v>1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12</v>
      </c>
      <c r="C16" s="11">
        <v>1</v>
      </c>
      <c r="D16" s="11">
        <v>4</v>
      </c>
      <c r="E16" s="11">
        <v>4</v>
      </c>
      <c r="F16" s="84">
        <v>3</v>
      </c>
      <c r="G16" s="85"/>
    </row>
    <row r="17" spans="2:7" ht="15.75" thickBot="1" x14ac:dyDescent="0.3">
      <c r="B17" s="26">
        <f>SUM(C17:G17)</f>
        <v>1</v>
      </c>
      <c r="C17" s="25">
        <f>IFERROR(C16/B16,0)</f>
        <v>8.3333333333333329E-2</v>
      </c>
      <c r="D17" s="25">
        <f>IFERROR(D16/B16,0)</f>
        <v>0.33333333333333331</v>
      </c>
      <c r="E17" s="25">
        <f>IFERROR(E16/B16,0)</f>
        <v>0.33333333333333331</v>
      </c>
      <c r="F17" s="90">
        <f>IFERROR(F16/B16,0)</f>
        <v>0.25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8">
        <f>DATE(2026,2,ROW()-23)</f>
        <v>46054</v>
      </c>
      <c r="C24" s="20"/>
      <c r="D24" s="20"/>
      <c r="E24" s="20"/>
      <c r="F24" s="126"/>
      <c r="G24" s="127"/>
    </row>
    <row r="25" spans="2:7" x14ac:dyDescent="0.25">
      <c r="B25" s="16">
        <f>DATE(2026,2,ROW()-23)</f>
        <v>46055</v>
      </c>
      <c r="C25" s="19">
        <v>5</v>
      </c>
      <c r="D25" s="19">
        <v>4</v>
      </c>
      <c r="E25" s="19">
        <v>1</v>
      </c>
      <c r="F25" s="84">
        <v>0</v>
      </c>
      <c r="G25" s="85"/>
    </row>
    <row r="26" spans="2:7" x14ac:dyDescent="0.25">
      <c r="B26" s="16">
        <f t="shared" ref="B26:B29" si="0">DATE(2026,2,ROW()-23)</f>
        <v>46056</v>
      </c>
      <c r="C26" s="19">
        <v>3</v>
      </c>
      <c r="D26" s="19">
        <v>2</v>
      </c>
      <c r="E26" s="19">
        <v>0</v>
      </c>
      <c r="F26" s="84">
        <v>1</v>
      </c>
      <c r="G26" s="85"/>
    </row>
    <row r="27" spans="2:7" x14ac:dyDescent="0.25">
      <c r="B27" s="16">
        <f t="shared" si="0"/>
        <v>46057</v>
      </c>
      <c r="C27" s="19">
        <v>2</v>
      </c>
      <c r="D27" s="19">
        <v>2</v>
      </c>
      <c r="E27" s="19">
        <v>0</v>
      </c>
      <c r="F27" s="84">
        <v>0</v>
      </c>
      <c r="G27" s="85"/>
    </row>
    <row r="28" spans="2:7" x14ac:dyDescent="0.25">
      <c r="B28" s="16">
        <f t="shared" si="0"/>
        <v>46058</v>
      </c>
      <c r="C28" s="19">
        <v>2</v>
      </c>
      <c r="D28" s="19">
        <v>1</v>
      </c>
      <c r="E28" s="19">
        <v>0</v>
      </c>
      <c r="F28" s="84">
        <v>1</v>
      </c>
      <c r="G28" s="85"/>
    </row>
    <row r="29" spans="2:7" x14ac:dyDescent="0.25">
      <c r="B29" s="16">
        <f t="shared" si="0"/>
        <v>46059</v>
      </c>
      <c r="C29" s="19">
        <v>1</v>
      </c>
      <c r="D29" s="19">
        <v>1</v>
      </c>
      <c r="E29" s="19">
        <v>0</v>
      </c>
      <c r="F29" s="84">
        <v>0</v>
      </c>
      <c r="G29" s="85"/>
    </row>
    <row r="30" spans="2:7" x14ac:dyDescent="0.25">
      <c r="B30" s="18">
        <f>DATE(2026,2,ROW()-23)</f>
        <v>46060</v>
      </c>
      <c r="C30" s="20"/>
      <c r="D30" s="20"/>
      <c r="E30" s="20"/>
      <c r="F30" s="73"/>
      <c r="G30" s="74"/>
    </row>
    <row r="31" spans="2:7" x14ac:dyDescent="0.25">
      <c r="B31" s="18">
        <f>DATE(2026,2,ROW()-23)</f>
        <v>46061</v>
      </c>
      <c r="C31" s="20"/>
      <c r="D31" s="20"/>
      <c r="E31" s="20"/>
      <c r="F31" s="73"/>
      <c r="G31" s="74"/>
    </row>
    <row r="32" spans="2:7" x14ac:dyDescent="0.25">
      <c r="B32" s="16">
        <f>DATE(2026,2,ROW()-23)</f>
        <v>46062</v>
      </c>
      <c r="C32" s="19">
        <v>2</v>
      </c>
      <c r="D32" s="19">
        <v>1</v>
      </c>
      <c r="E32" s="19">
        <v>1</v>
      </c>
      <c r="F32" s="84">
        <v>0</v>
      </c>
      <c r="G32" s="85"/>
    </row>
    <row r="33" spans="2:7" x14ac:dyDescent="0.25">
      <c r="B33" s="16">
        <f t="shared" ref="B33:B36" si="1">DATE(2026,2,ROW()-23)</f>
        <v>46063</v>
      </c>
      <c r="C33" s="19">
        <v>0</v>
      </c>
      <c r="D33" s="19">
        <v>0</v>
      </c>
      <c r="E33" s="19">
        <v>0</v>
      </c>
      <c r="F33" s="84">
        <v>0</v>
      </c>
      <c r="G33" s="85"/>
    </row>
    <row r="34" spans="2:7" x14ac:dyDescent="0.25">
      <c r="B34" s="16">
        <f t="shared" si="1"/>
        <v>46064</v>
      </c>
      <c r="C34" s="19">
        <v>0</v>
      </c>
      <c r="D34" s="19">
        <v>0</v>
      </c>
      <c r="E34" s="19">
        <v>0</v>
      </c>
      <c r="F34" s="84">
        <v>0</v>
      </c>
      <c r="G34" s="85"/>
    </row>
    <row r="35" spans="2:7" x14ac:dyDescent="0.25">
      <c r="B35" s="16">
        <f t="shared" si="1"/>
        <v>46065</v>
      </c>
      <c r="C35" s="19">
        <v>0</v>
      </c>
      <c r="D35" s="19">
        <v>0</v>
      </c>
      <c r="E35" s="19">
        <v>0</v>
      </c>
      <c r="F35" s="84">
        <v>0</v>
      </c>
      <c r="G35" s="85"/>
    </row>
    <row r="36" spans="2:7" x14ac:dyDescent="0.25">
      <c r="B36" s="16">
        <f t="shared" si="1"/>
        <v>46066</v>
      </c>
      <c r="C36" s="19">
        <v>0</v>
      </c>
      <c r="D36" s="19">
        <v>0</v>
      </c>
      <c r="E36" s="19">
        <v>0</v>
      </c>
      <c r="F36" s="84">
        <v>0</v>
      </c>
      <c r="G36" s="85"/>
    </row>
    <row r="37" spans="2:7" x14ac:dyDescent="0.25">
      <c r="B37" s="18">
        <f>DATE(2026,2,ROW()-23)</f>
        <v>46067</v>
      </c>
      <c r="C37" s="20"/>
      <c r="D37" s="20"/>
      <c r="E37" s="20"/>
      <c r="F37" s="73"/>
      <c r="G37" s="74"/>
    </row>
    <row r="38" spans="2:7" x14ac:dyDescent="0.25">
      <c r="B38" s="18">
        <f>DATE(2026,2,ROW()-23)</f>
        <v>46068</v>
      </c>
      <c r="C38" s="20"/>
      <c r="D38" s="20"/>
      <c r="E38" s="20"/>
      <c r="F38" s="73"/>
      <c r="G38" s="74"/>
    </row>
    <row r="39" spans="2:7" x14ac:dyDescent="0.25">
      <c r="B39" s="18">
        <f t="shared" ref="B39:B40" si="2">DATE(2026,2,ROW()-23)</f>
        <v>46069</v>
      </c>
      <c r="C39" s="20"/>
      <c r="D39" s="20"/>
      <c r="E39" s="20"/>
      <c r="F39" s="73"/>
      <c r="G39" s="74"/>
    </row>
    <row r="40" spans="2:7" x14ac:dyDescent="0.25">
      <c r="B40" s="18">
        <f t="shared" si="2"/>
        <v>46070</v>
      </c>
      <c r="C40" s="20"/>
      <c r="D40" s="20"/>
      <c r="E40" s="20"/>
      <c r="F40" s="73"/>
      <c r="G40" s="74"/>
    </row>
    <row r="41" spans="2:7" x14ac:dyDescent="0.25">
      <c r="B41" s="16">
        <f t="shared" ref="B41:B46" si="3">DATE(2026,2,ROW()-23)</f>
        <v>46071</v>
      </c>
      <c r="C41" s="19">
        <v>0</v>
      </c>
      <c r="D41" s="19">
        <v>0</v>
      </c>
      <c r="E41" s="19">
        <v>0</v>
      </c>
      <c r="F41" s="84">
        <v>0</v>
      </c>
      <c r="G41" s="85"/>
    </row>
    <row r="42" spans="2:7" x14ac:dyDescent="0.25">
      <c r="B42" s="16">
        <f t="shared" si="3"/>
        <v>46072</v>
      </c>
      <c r="C42" s="19">
        <v>3</v>
      </c>
      <c r="D42" s="19">
        <v>3</v>
      </c>
      <c r="E42" s="19">
        <v>0</v>
      </c>
      <c r="F42" s="84">
        <v>0</v>
      </c>
      <c r="G42" s="85"/>
    </row>
    <row r="43" spans="2:7" x14ac:dyDescent="0.25">
      <c r="B43" s="16">
        <f t="shared" si="3"/>
        <v>46073</v>
      </c>
      <c r="C43" s="19">
        <v>3</v>
      </c>
      <c r="D43" s="19">
        <v>0</v>
      </c>
      <c r="E43" s="19">
        <v>0</v>
      </c>
      <c r="F43" s="84">
        <v>3</v>
      </c>
      <c r="G43" s="85"/>
    </row>
    <row r="44" spans="2:7" x14ac:dyDescent="0.25">
      <c r="B44" s="18">
        <f t="shared" si="3"/>
        <v>46074</v>
      </c>
      <c r="C44" s="13"/>
      <c r="D44" s="13"/>
      <c r="E44" s="47"/>
      <c r="F44" s="73"/>
      <c r="G44" s="74"/>
    </row>
    <row r="45" spans="2:7" x14ac:dyDescent="0.25">
      <c r="B45" s="18">
        <f t="shared" si="3"/>
        <v>46075</v>
      </c>
      <c r="C45" s="13"/>
      <c r="D45" s="13"/>
      <c r="E45" s="47"/>
      <c r="F45" s="73"/>
      <c r="G45" s="74"/>
    </row>
    <row r="46" spans="2:7" x14ac:dyDescent="0.25">
      <c r="B46" s="17">
        <f t="shared" si="3"/>
        <v>46076</v>
      </c>
      <c r="C46" s="11">
        <v>6</v>
      </c>
      <c r="D46" s="15">
        <v>1</v>
      </c>
      <c r="E46" s="48">
        <v>3</v>
      </c>
      <c r="F46" s="84">
        <v>2</v>
      </c>
      <c r="G46" s="85"/>
    </row>
    <row r="47" spans="2:7" x14ac:dyDescent="0.25">
      <c r="B47" s="17">
        <f t="shared" ref="B47:B50" si="4">DATE(2026,2,ROW()-23)</f>
        <v>46077</v>
      </c>
      <c r="C47" s="11">
        <v>5</v>
      </c>
      <c r="D47" s="15">
        <v>4</v>
      </c>
      <c r="E47" s="48">
        <v>1</v>
      </c>
      <c r="F47" s="84">
        <v>0</v>
      </c>
      <c r="G47" s="85"/>
    </row>
    <row r="48" spans="2:7" x14ac:dyDescent="0.25">
      <c r="B48" s="17">
        <f t="shared" si="4"/>
        <v>46078</v>
      </c>
      <c r="C48" s="11">
        <v>5</v>
      </c>
      <c r="D48" s="11">
        <v>1</v>
      </c>
      <c r="E48" s="48">
        <v>2</v>
      </c>
      <c r="F48" s="84">
        <v>2</v>
      </c>
      <c r="G48" s="85"/>
    </row>
    <row r="49" spans="2:7" x14ac:dyDescent="0.25">
      <c r="B49" s="17">
        <f t="shared" si="4"/>
        <v>46079</v>
      </c>
      <c r="C49" s="11">
        <v>6</v>
      </c>
      <c r="D49" s="11">
        <v>1</v>
      </c>
      <c r="E49" s="48">
        <v>2</v>
      </c>
      <c r="F49" s="84">
        <v>3</v>
      </c>
      <c r="G49" s="85"/>
    </row>
    <row r="50" spans="2:7" x14ac:dyDescent="0.25">
      <c r="B50" s="17">
        <f t="shared" si="4"/>
        <v>46080</v>
      </c>
      <c r="C50" s="15">
        <v>6</v>
      </c>
      <c r="D50" s="15">
        <v>2</v>
      </c>
      <c r="E50" s="49">
        <v>2</v>
      </c>
      <c r="F50" s="84">
        <v>2</v>
      </c>
      <c r="G50" s="85"/>
    </row>
    <row r="51" spans="2:7" x14ac:dyDescent="0.25">
      <c r="B51" s="14">
        <f>DATE(2026,2,ROW()-23)</f>
        <v>46081</v>
      </c>
      <c r="C51" s="13"/>
      <c r="D51" s="13"/>
      <c r="E51" s="47"/>
      <c r="F51" s="73"/>
      <c r="G51" s="74"/>
    </row>
    <row r="52" spans="2:7" x14ac:dyDescent="0.25">
      <c r="B52" s="46"/>
      <c r="C52" s="11"/>
      <c r="D52" s="11"/>
      <c r="E52" s="48"/>
      <c r="F52" s="84"/>
      <c r="G52" s="85"/>
    </row>
    <row r="53" spans="2:7" x14ac:dyDescent="0.25">
      <c r="B53" s="46"/>
      <c r="C53" s="11"/>
      <c r="D53" s="11"/>
      <c r="E53" s="48"/>
      <c r="F53" s="84"/>
      <c r="G53" s="85"/>
    </row>
    <row r="54" spans="2:7" ht="15.75" thickBot="1" x14ac:dyDescent="0.3">
      <c r="B54" s="46"/>
      <c r="C54" s="11"/>
      <c r="D54" s="11"/>
      <c r="E54" s="48"/>
      <c r="F54" s="86"/>
      <c r="G54" s="87"/>
    </row>
    <row r="55" spans="2:7" ht="15.75" thickBot="1" x14ac:dyDescent="0.3">
      <c r="B55" s="58" t="s">
        <v>28</v>
      </c>
      <c r="C55" s="9">
        <f>SUM(C24:C54)</f>
        <v>49</v>
      </c>
      <c r="D55" s="8">
        <f>SUM(D24:D54)</f>
        <v>23</v>
      </c>
      <c r="E55" s="8">
        <f>SUM(E24:E54)</f>
        <v>12</v>
      </c>
      <c r="F55" s="88">
        <f>SUM(F24:F54)</f>
        <v>14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2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00000000-0002-0000-0100-000000000000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00000000-0002-0000-0100-000001000000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00000000-0002-0000-0100-000002000000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4"/>
  <sheetViews>
    <sheetView showGridLines="0" workbookViewId="0">
      <selection activeCell="G13" sqref="G13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48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32</v>
      </c>
      <c r="H8" s="30"/>
    </row>
    <row r="9" spans="2:9" x14ac:dyDescent="0.25">
      <c r="B9" s="39" t="s">
        <v>7</v>
      </c>
      <c r="C9" s="36" t="s">
        <v>8</v>
      </c>
      <c r="D9" s="11">
        <v>30</v>
      </c>
      <c r="E9" s="11">
        <v>4</v>
      </c>
      <c r="F9" s="38" t="s">
        <v>9</v>
      </c>
      <c r="G9" s="35">
        <f>D9/(D9+E9)</f>
        <v>0.88235294117647056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>
        <v>2</v>
      </c>
      <c r="E10" s="11">
        <v>3</v>
      </c>
      <c r="F10" s="38" t="s">
        <v>12</v>
      </c>
      <c r="G10" s="35">
        <f>D10/(D10+E10)</f>
        <v>0.4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39</v>
      </c>
      <c r="C12" s="59" t="s">
        <v>15</v>
      </c>
      <c r="D12" s="33">
        <f>SUM(D9:D11)</f>
        <v>32</v>
      </c>
      <c r="E12" s="33">
        <f>SUM(E9:E11)</f>
        <v>7</v>
      </c>
      <c r="F12" s="32" t="s">
        <v>16</v>
      </c>
      <c r="G12" s="31">
        <f>D12/B12</f>
        <v>0.82051282051282048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23</v>
      </c>
      <c r="C16" s="11">
        <v>0</v>
      </c>
      <c r="D16" s="11">
        <v>12</v>
      </c>
      <c r="E16" s="11">
        <v>9</v>
      </c>
      <c r="F16" s="84">
        <v>2</v>
      </c>
      <c r="G16" s="85"/>
    </row>
    <row r="17" spans="2:7" ht="15.75" thickBot="1" x14ac:dyDescent="0.3">
      <c r="B17" s="26">
        <f>SUM(C17:G17)</f>
        <v>1</v>
      </c>
      <c r="C17" s="25">
        <f>IFERROR(C16/B16,0)</f>
        <v>0</v>
      </c>
      <c r="D17" s="25">
        <f>IFERROR(D16/B16,0)</f>
        <v>0.52173913043478259</v>
      </c>
      <c r="E17" s="25">
        <f>IFERROR(E16/B16,0)</f>
        <v>0.39130434782608697</v>
      </c>
      <c r="F17" s="90">
        <f>IFERROR(F16/B16,0)</f>
        <v>8.6956521739130432E-2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8">
        <f t="shared" ref="B24:B54" si="0">DATE(2026,3,ROW()-23)</f>
        <v>46082</v>
      </c>
      <c r="C24" s="20"/>
      <c r="D24" s="20"/>
      <c r="E24" s="20"/>
      <c r="F24" s="126"/>
      <c r="G24" s="127"/>
    </row>
    <row r="25" spans="2:7" x14ac:dyDescent="0.25">
      <c r="B25" s="16">
        <f t="shared" si="0"/>
        <v>46083</v>
      </c>
      <c r="C25" s="19">
        <v>5</v>
      </c>
      <c r="D25" s="19">
        <v>3</v>
      </c>
      <c r="E25" s="19">
        <v>2</v>
      </c>
      <c r="F25" s="84">
        <v>0</v>
      </c>
      <c r="G25" s="85"/>
    </row>
    <row r="26" spans="2:7" x14ac:dyDescent="0.25">
      <c r="B26" s="16">
        <f t="shared" si="0"/>
        <v>46084</v>
      </c>
      <c r="C26" s="19">
        <v>5</v>
      </c>
      <c r="D26" s="19">
        <v>2</v>
      </c>
      <c r="E26" s="19">
        <v>3</v>
      </c>
      <c r="F26" s="84">
        <v>0</v>
      </c>
      <c r="G26" s="85"/>
    </row>
    <row r="27" spans="2:7" x14ac:dyDescent="0.25">
      <c r="B27" s="16">
        <f t="shared" si="0"/>
        <v>46085</v>
      </c>
      <c r="C27" s="19">
        <v>5</v>
      </c>
      <c r="D27" s="19">
        <v>4</v>
      </c>
      <c r="E27" s="19">
        <v>0</v>
      </c>
      <c r="F27" s="84">
        <v>1</v>
      </c>
      <c r="G27" s="85"/>
    </row>
    <row r="28" spans="2:7" x14ac:dyDescent="0.25">
      <c r="B28" s="16">
        <f t="shared" si="0"/>
        <v>46086</v>
      </c>
      <c r="C28" s="19">
        <v>4</v>
      </c>
      <c r="D28" s="19">
        <v>2</v>
      </c>
      <c r="E28" s="19">
        <v>1</v>
      </c>
      <c r="F28" s="84">
        <v>1</v>
      </c>
      <c r="G28" s="85"/>
    </row>
    <row r="29" spans="2:7" x14ac:dyDescent="0.25">
      <c r="B29" s="16">
        <f t="shared" si="0"/>
        <v>46087</v>
      </c>
      <c r="C29" s="19">
        <v>3</v>
      </c>
      <c r="D29" s="19">
        <v>1</v>
      </c>
      <c r="E29" s="19">
        <v>2</v>
      </c>
      <c r="F29" s="84">
        <v>0</v>
      </c>
      <c r="G29" s="85"/>
    </row>
    <row r="30" spans="2:7" x14ac:dyDescent="0.25">
      <c r="B30" s="18">
        <f t="shared" si="0"/>
        <v>46088</v>
      </c>
      <c r="C30" s="20"/>
      <c r="D30" s="20"/>
      <c r="E30" s="20"/>
      <c r="F30" s="73"/>
      <c r="G30" s="74"/>
    </row>
    <row r="31" spans="2:7" x14ac:dyDescent="0.25">
      <c r="B31" s="18">
        <f t="shared" si="0"/>
        <v>46089</v>
      </c>
      <c r="C31" s="20"/>
      <c r="D31" s="20"/>
      <c r="E31" s="20"/>
      <c r="F31" s="73"/>
      <c r="G31" s="74"/>
    </row>
    <row r="32" spans="2:7" x14ac:dyDescent="0.25">
      <c r="B32" s="16">
        <f t="shared" si="0"/>
        <v>46090</v>
      </c>
      <c r="C32" s="19">
        <v>3</v>
      </c>
      <c r="D32" s="19">
        <v>2</v>
      </c>
      <c r="E32" s="19">
        <v>1</v>
      </c>
      <c r="F32" s="84">
        <v>0</v>
      </c>
      <c r="G32" s="85"/>
    </row>
    <row r="33" spans="2:7" x14ac:dyDescent="0.25">
      <c r="B33" s="16">
        <f t="shared" si="0"/>
        <v>46091</v>
      </c>
      <c r="C33" s="19">
        <v>3</v>
      </c>
      <c r="D33" s="19">
        <v>2</v>
      </c>
      <c r="E33" s="19">
        <v>0</v>
      </c>
      <c r="F33" s="84">
        <v>1</v>
      </c>
      <c r="G33" s="85"/>
    </row>
    <row r="34" spans="2:7" x14ac:dyDescent="0.25">
      <c r="B34" s="16">
        <f t="shared" si="0"/>
        <v>46092</v>
      </c>
      <c r="C34" s="19">
        <v>2</v>
      </c>
      <c r="D34" s="19">
        <v>0</v>
      </c>
      <c r="E34" s="19">
        <v>2</v>
      </c>
      <c r="F34" s="84">
        <v>0</v>
      </c>
      <c r="G34" s="85"/>
    </row>
    <row r="35" spans="2:7" x14ac:dyDescent="0.25">
      <c r="B35" s="16">
        <f t="shared" si="0"/>
        <v>46093</v>
      </c>
      <c r="C35" s="19">
        <v>2</v>
      </c>
      <c r="D35" s="19">
        <v>1</v>
      </c>
      <c r="E35" s="19">
        <v>1</v>
      </c>
      <c r="F35" s="84">
        <v>0</v>
      </c>
      <c r="G35" s="85"/>
    </row>
    <row r="36" spans="2:7" x14ac:dyDescent="0.25">
      <c r="B36" s="16">
        <f t="shared" si="0"/>
        <v>46094</v>
      </c>
      <c r="C36" s="19">
        <v>1</v>
      </c>
      <c r="D36" s="19">
        <v>1</v>
      </c>
      <c r="E36" s="19">
        <v>0</v>
      </c>
      <c r="F36" s="84">
        <v>0</v>
      </c>
      <c r="G36" s="85"/>
    </row>
    <row r="37" spans="2:7" x14ac:dyDescent="0.25">
      <c r="B37" s="18">
        <f t="shared" si="0"/>
        <v>46095</v>
      </c>
      <c r="C37" s="20"/>
      <c r="D37" s="20"/>
      <c r="E37" s="20"/>
      <c r="F37" s="73"/>
      <c r="G37" s="74"/>
    </row>
    <row r="38" spans="2:7" x14ac:dyDescent="0.25">
      <c r="B38" s="18">
        <f t="shared" si="0"/>
        <v>46096</v>
      </c>
      <c r="C38" s="20"/>
      <c r="D38" s="20"/>
      <c r="E38" s="20"/>
      <c r="F38" s="73"/>
      <c r="G38" s="74"/>
    </row>
    <row r="39" spans="2:7" x14ac:dyDescent="0.25">
      <c r="B39" s="16">
        <f t="shared" si="0"/>
        <v>46097</v>
      </c>
      <c r="C39" s="19">
        <v>0</v>
      </c>
      <c r="D39" s="19">
        <v>0</v>
      </c>
      <c r="E39" s="19">
        <v>0</v>
      </c>
      <c r="F39" s="84">
        <v>0</v>
      </c>
      <c r="G39" s="85"/>
    </row>
    <row r="40" spans="2:7" x14ac:dyDescent="0.25">
      <c r="B40" s="16">
        <f t="shared" si="0"/>
        <v>46098</v>
      </c>
      <c r="C40" s="19">
        <v>0</v>
      </c>
      <c r="D40" s="19">
        <v>0</v>
      </c>
      <c r="E40" s="19">
        <v>0</v>
      </c>
      <c r="F40" s="84">
        <v>0</v>
      </c>
      <c r="G40" s="85"/>
    </row>
    <row r="41" spans="2:7" x14ac:dyDescent="0.25">
      <c r="B41" s="16">
        <f t="shared" si="0"/>
        <v>46099</v>
      </c>
      <c r="C41" s="19">
        <v>1</v>
      </c>
      <c r="D41" s="19">
        <v>1</v>
      </c>
      <c r="E41" s="19">
        <v>0</v>
      </c>
      <c r="F41" s="84">
        <v>0</v>
      </c>
      <c r="G41" s="85"/>
    </row>
    <row r="42" spans="2:7" x14ac:dyDescent="0.25">
      <c r="B42" s="16">
        <f t="shared" si="0"/>
        <v>46100</v>
      </c>
      <c r="C42" s="19">
        <v>2</v>
      </c>
      <c r="D42" s="19">
        <v>1</v>
      </c>
      <c r="E42" s="19">
        <v>1</v>
      </c>
      <c r="F42" s="84">
        <v>0</v>
      </c>
      <c r="G42" s="85"/>
    </row>
    <row r="43" spans="2:7" x14ac:dyDescent="0.25">
      <c r="B43" s="16">
        <f t="shared" si="0"/>
        <v>46101</v>
      </c>
      <c r="C43" s="19">
        <v>7</v>
      </c>
      <c r="D43" s="19">
        <v>6</v>
      </c>
      <c r="E43" s="19">
        <v>1</v>
      </c>
      <c r="F43" s="84">
        <v>0</v>
      </c>
      <c r="G43" s="85"/>
    </row>
    <row r="44" spans="2:7" x14ac:dyDescent="0.25">
      <c r="B44" s="18">
        <f t="shared" si="0"/>
        <v>46102</v>
      </c>
      <c r="C44" s="13"/>
      <c r="D44" s="13"/>
      <c r="E44" s="47"/>
      <c r="F44" s="73"/>
      <c r="G44" s="74"/>
    </row>
    <row r="45" spans="2:7" x14ac:dyDescent="0.25">
      <c r="B45" s="18">
        <f t="shared" si="0"/>
        <v>46103</v>
      </c>
      <c r="C45" s="13"/>
      <c r="D45" s="13"/>
      <c r="E45" s="47"/>
      <c r="F45" s="73"/>
      <c r="G45" s="74"/>
    </row>
    <row r="46" spans="2:7" x14ac:dyDescent="0.25">
      <c r="B46" s="17">
        <f t="shared" si="0"/>
        <v>46104</v>
      </c>
      <c r="C46" s="11">
        <v>5</v>
      </c>
      <c r="D46" s="15">
        <v>3</v>
      </c>
      <c r="E46" s="48">
        <v>1</v>
      </c>
      <c r="F46" s="84">
        <v>1</v>
      </c>
      <c r="G46" s="85"/>
    </row>
    <row r="47" spans="2:7" x14ac:dyDescent="0.25">
      <c r="B47" s="17">
        <f t="shared" si="0"/>
        <v>46105</v>
      </c>
      <c r="C47" s="11">
        <v>3</v>
      </c>
      <c r="D47" s="15">
        <v>1</v>
      </c>
      <c r="E47" s="48">
        <v>2</v>
      </c>
      <c r="F47" s="84">
        <v>0</v>
      </c>
      <c r="G47" s="85"/>
    </row>
    <row r="48" spans="2:7" x14ac:dyDescent="0.25">
      <c r="B48" s="16">
        <f t="shared" si="0"/>
        <v>46106</v>
      </c>
      <c r="C48" s="11">
        <v>4</v>
      </c>
      <c r="D48" s="11">
        <v>2</v>
      </c>
      <c r="E48" s="48">
        <v>1</v>
      </c>
      <c r="F48" s="84">
        <v>1</v>
      </c>
      <c r="G48" s="85"/>
    </row>
    <row r="49" spans="2:7" x14ac:dyDescent="0.25">
      <c r="B49" s="16">
        <f t="shared" si="0"/>
        <v>46107</v>
      </c>
      <c r="C49" s="11">
        <v>4</v>
      </c>
      <c r="D49" s="11">
        <v>1</v>
      </c>
      <c r="E49" s="48">
        <v>2</v>
      </c>
      <c r="F49" s="84">
        <v>1</v>
      </c>
      <c r="G49" s="85"/>
    </row>
    <row r="50" spans="2:7" x14ac:dyDescent="0.25">
      <c r="B50" s="12">
        <f t="shared" si="0"/>
        <v>46108</v>
      </c>
      <c r="C50" s="15">
        <v>4</v>
      </c>
      <c r="D50" s="15">
        <v>2</v>
      </c>
      <c r="E50" s="49">
        <v>0</v>
      </c>
      <c r="F50" s="84">
        <v>2</v>
      </c>
      <c r="G50" s="85"/>
    </row>
    <row r="51" spans="2:7" x14ac:dyDescent="0.25">
      <c r="B51" s="14">
        <f t="shared" si="0"/>
        <v>46109</v>
      </c>
      <c r="C51" s="13"/>
      <c r="D51" s="13"/>
      <c r="E51" s="47"/>
      <c r="F51" s="73"/>
      <c r="G51" s="74"/>
    </row>
    <row r="52" spans="2:7" x14ac:dyDescent="0.25">
      <c r="B52" s="14">
        <f t="shared" si="0"/>
        <v>46110</v>
      </c>
      <c r="C52" s="13"/>
      <c r="D52" s="13"/>
      <c r="E52" s="47"/>
      <c r="F52" s="73"/>
      <c r="G52" s="74"/>
    </row>
    <row r="53" spans="2:7" x14ac:dyDescent="0.25">
      <c r="B53" s="12">
        <f t="shared" si="0"/>
        <v>46111</v>
      </c>
      <c r="C53" s="11">
        <v>4</v>
      </c>
      <c r="D53" s="11">
        <v>2</v>
      </c>
      <c r="E53" s="49">
        <v>2</v>
      </c>
      <c r="F53" s="84">
        <v>0</v>
      </c>
      <c r="G53" s="85"/>
    </row>
    <row r="54" spans="2:7" ht="15.75" thickBot="1" x14ac:dyDescent="0.3">
      <c r="B54" s="12">
        <f t="shared" si="0"/>
        <v>46112</v>
      </c>
      <c r="C54" s="11">
        <v>3</v>
      </c>
      <c r="D54" s="11">
        <v>2</v>
      </c>
      <c r="E54" s="49">
        <v>1</v>
      </c>
      <c r="F54" s="86">
        <v>0</v>
      </c>
      <c r="G54" s="87"/>
    </row>
    <row r="55" spans="2:7" ht="15.75" thickBot="1" x14ac:dyDescent="0.3">
      <c r="B55" s="58" t="s">
        <v>28</v>
      </c>
      <c r="C55" s="9">
        <f>SUM(C24:C54)</f>
        <v>70</v>
      </c>
      <c r="D55" s="8">
        <f>SUM(D24:D54)</f>
        <v>39</v>
      </c>
      <c r="E55" s="8">
        <f>SUM(E24:E54)</f>
        <v>23</v>
      </c>
      <c r="F55" s="88">
        <f>SUM(F24:F54)</f>
        <v>8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2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errorStyle="warning" allowBlank="1" showInputMessage="1" showErrorMessage="1" error="A soma dos motivos de não realização não confere com o Panorama (E55)._x000a_" sqref="C16:F16" xr:uid="{00000000-0002-0000-0200-000000000000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00000000-0002-0000-0200-000001000000}">
      <formula1>OR(COUNTBLANK($D$9:$E$10)&gt;0,$D$55=SUM($D$9:$E$10))</formula1>
    </dataValidation>
    <dataValidation type="custom" allowBlank="1" showInputMessage="1" showErrorMessage="1" sqref="B12" xr:uid="{00000000-0002-0000-0200-000002000000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74"/>
  <sheetViews>
    <sheetView showGridLines="0" workbookViewId="0">
      <selection activeCell="G13" sqref="G13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49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19</v>
      </c>
      <c r="H8" s="30"/>
    </row>
    <row r="9" spans="2:9" x14ac:dyDescent="0.25">
      <c r="B9" s="39" t="s">
        <v>7</v>
      </c>
      <c r="C9" s="36" t="s">
        <v>8</v>
      </c>
      <c r="D9" s="11">
        <v>18</v>
      </c>
      <c r="E9" s="11">
        <v>3</v>
      </c>
      <c r="F9" s="38" t="s">
        <v>9</v>
      </c>
      <c r="G9" s="35">
        <f>D9/(D9+E9)</f>
        <v>0.8571428571428571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>
        <v>1</v>
      </c>
      <c r="E10" s="11">
        <v>3</v>
      </c>
      <c r="F10" s="38" t="s">
        <v>12</v>
      </c>
      <c r="G10" s="35">
        <f>D10/(D10+E10)</f>
        <v>0.25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25</v>
      </c>
      <c r="C12" s="59" t="s">
        <v>15</v>
      </c>
      <c r="D12" s="33">
        <f>SUM(D9:D11)</f>
        <v>19</v>
      </c>
      <c r="E12" s="33">
        <f>SUM(E9:E11)</f>
        <v>6</v>
      </c>
      <c r="F12" s="32" t="s">
        <v>16</v>
      </c>
      <c r="G12" s="31">
        <f>D12/B12</f>
        <v>0.76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15</v>
      </c>
      <c r="C16" s="11">
        <v>2</v>
      </c>
      <c r="D16" s="11">
        <v>8</v>
      </c>
      <c r="E16" s="11">
        <v>4</v>
      </c>
      <c r="F16" s="84">
        <v>1</v>
      </c>
      <c r="G16" s="85"/>
    </row>
    <row r="17" spans="2:7" ht="15.75" thickBot="1" x14ac:dyDescent="0.3">
      <c r="B17" s="26">
        <f>SUM(C17:G17)</f>
        <v>1</v>
      </c>
      <c r="C17" s="25">
        <f>IFERROR(C16/B16,0)</f>
        <v>0.13333333333333333</v>
      </c>
      <c r="D17" s="25">
        <f>IFERROR(D16/B16,0)</f>
        <v>0.53333333333333333</v>
      </c>
      <c r="E17" s="25">
        <f>IFERROR(E16/B16,0)</f>
        <v>0.26666666666666666</v>
      </c>
      <c r="F17" s="90">
        <f>IFERROR(F16/B16,0)</f>
        <v>6.6666666666666666E-2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6">
        <f>DATE(2026,4,ROW()-23)</f>
        <v>46113</v>
      </c>
      <c r="C24" s="19">
        <v>5</v>
      </c>
      <c r="D24" s="19">
        <v>5</v>
      </c>
      <c r="E24" s="19">
        <v>0</v>
      </c>
      <c r="F24" s="97">
        <v>0</v>
      </c>
      <c r="G24" s="98"/>
    </row>
    <row r="25" spans="2:7" x14ac:dyDescent="0.25">
      <c r="B25" s="16">
        <f t="shared" ref="B25:B53" si="0">DATE(2026,4,ROW()-23)</f>
        <v>46114</v>
      </c>
      <c r="C25" s="19">
        <v>0</v>
      </c>
      <c r="D25" s="19">
        <v>0</v>
      </c>
      <c r="E25" s="19">
        <v>0</v>
      </c>
      <c r="F25" s="84">
        <v>0</v>
      </c>
      <c r="G25" s="85"/>
    </row>
    <row r="26" spans="2:7" x14ac:dyDescent="0.25">
      <c r="B26" s="18">
        <f t="shared" si="0"/>
        <v>46115</v>
      </c>
      <c r="C26" s="20"/>
      <c r="D26" s="20"/>
      <c r="E26" s="20"/>
      <c r="F26" s="73"/>
      <c r="G26" s="74"/>
    </row>
    <row r="27" spans="2:7" x14ac:dyDescent="0.25">
      <c r="B27" s="18">
        <f t="shared" si="0"/>
        <v>46116</v>
      </c>
      <c r="C27" s="20"/>
      <c r="D27" s="20"/>
      <c r="E27" s="20"/>
      <c r="F27" s="73"/>
      <c r="G27" s="74"/>
    </row>
    <row r="28" spans="2:7" x14ac:dyDescent="0.25">
      <c r="B28" s="18">
        <f t="shared" si="0"/>
        <v>46117</v>
      </c>
      <c r="C28" s="20"/>
      <c r="D28" s="20"/>
      <c r="E28" s="20"/>
      <c r="F28" s="73"/>
      <c r="G28" s="74"/>
    </row>
    <row r="29" spans="2:7" x14ac:dyDescent="0.25">
      <c r="B29" s="16">
        <f t="shared" si="0"/>
        <v>46118</v>
      </c>
      <c r="C29" s="19">
        <v>2</v>
      </c>
      <c r="D29" s="19">
        <v>1</v>
      </c>
      <c r="E29" s="19">
        <v>1</v>
      </c>
      <c r="F29" s="84">
        <v>0</v>
      </c>
      <c r="G29" s="85"/>
    </row>
    <row r="30" spans="2:7" x14ac:dyDescent="0.25">
      <c r="B30" s="16">
        <f t="shared" si="0"/>
        <v>46119</v>
      </c>
      <c r="C30" s="19">
        <v>3</v>
      </c>
      <c r="D30" s="19">
        <v>2</v>
      </c>
      <c r="E30" s="19">
        <v>1</v>
      </c>
      <c r="F30" s="84">
        <v>0</v>
      </c>
      <c r="G30" s="85"/>
    </row>
    <row r="31" spans="2:7" x14ac:dyDescent="0.25">
      <c r="B31" s="16">
        <f t="shared" si="0"/>
        <v>46120</v>
      </c>
      <c r="C31" s="19">
        <v>2</v>
      </c>
      <c r="D31" s="19">
        <v>0</v>
      </c>
      <c r="E31" s="19">
        <v>2</v>
      </c>
      <c r="F31" s="84">
        <v>0</v>
      </c>
      <c r="G31" s="85"/>
    </row>
    <row r="32" spans="2:7" x14ac:dyDescent="0.25">
      <c r="B32" s="16">
        <f t="shared" si="0"/>
        <v>46121</v>
      </c>
      <c r="C32" s="19">
        <v>4</v>
      </c>
      <c r="D32" s="19">
        <v>4</v>
      </c>
      <c r="E32" s="19">
        <v>0</v>
      </c>
      <c r="F32" s="84">
        <v>0</v>
      </c>
      <c r="G32" s="85"/>
    </row>
    <row r="33" spans="2:7" x14ac:dyDescent="0.25">
      <c r="B33" s="16">
        <f t="shared" si="0"/>
        <v>46122</v>
      </c>
      <c r="C33" s="19">
        <v>4</v>
      </c>
      <c r="D33" s="19">
        <v>1</v>
      </c>
      <c r="E33" s="19">
        <v>3</v>
      </c>
      <c r="F33" s="84">
        <v>0</v>
      </c>
      <c r="G33" s="85"/>
    </row>
    <row r="34" spans="2:7" x14ac:dyDescent="0.25">
      <c r="B34" s="18">
        <f t="shared" si="0"/>
        <v>46123</v>
      </c>
      <c r="C34" s="20"/>
      <c r="D34" s="20"/>
      <c r="E34" s="20"/>
      <c r="F34" s="73"/>
      <c r="G34" s="74"/>
    </row>
    <row r="35" spans="2:7" x14ac:dyDescent="0.25">
      <c r="B35" s="18">
        <f t="shared" si="0"/>
        <v>46124</v>
      </c>
      <c r="C35" s="20"/>
      <c r="D35" s="20"/>
      <c r="E35" s="20"/>
      <c r="F35" s="73"/>
      <c r="G35" s="74"/>
    </row>
    <row r="36" spans="2:7" x14ac:dyDescent="0.25">
      <c r="B36" s="16">
        <f t="shared" si="0"/>
        <v>46125</v>
      </c>
      <c r="C36" s="19">
        <v>3</v>
      </c>
      <c r="D36" s="19">
        <v>0</v>
      </c>
      <c r="E36" s="19">
        <v>3</v>
      </c>
      <c r="F36" s="84">
        <v>0</v>
      </c>
      <c r="G36" s="85"/>
    </row>
    <row r="37" spans="2:7" x14ac:dyDescent="0.25">
      <c r="B37" s="16">
        <f t="shared" si="0"/>
        <v>46126</v>
      </c>
      <c r="C37" s="19">
        <v>0</v>
      </c>
      <c r="D37" s="19">
        <v>0</v>
      </c>
      <c r="E37" s="19">
        <v>0</v>
      </c>
      <c r="F37" s="84">
        <v>0</v>
      </c>
      <c r="G37" s="85"/>
    </row>
    <row r="38" spans="2:7" x14ac:dyDescent="0.25">
      <c r="B38" s="16">
        <f t="shared" si="0"/>
        <v>46127</v>
      </c>
      <c r="C38" s="19">
        <v>3</v>
      </c>
      <c r="D38" s="19">
        <v>1</v>
      </c>
      <c r="E38" s="19">
        <v>2</v>
      </c>
      <c r="F38" s="84">
        <v>0</v>
      </c>
      <c r="G38" s="85"/>
    </row>
    <row r="39" spans="2:7" x14ac:dyDescent="0.25">
      <c r="B39" s="16">
        <f t="shared" si="0"/>
        <v>46128</v>
      </c>
      <c r="C39" s="19">
        <v>2</v>
      </c>
      <c r="D39" s="19">
        <v>2</v>
      </c>
      <c r="E39" s="19">
        <v>0</v>
      </c>
      <c r="F39" s="84">
        <v>0</v>
      </c>
      <c r="G39" s="85"/>
    </row>
    <row r="40" spans="2:7" x14ac:dyDescent="0.25">
      <c r="B40" s="16">
        <f t="shared" si="0"/>
        <v>46129</v>
      </c>
      <c r="C40" s="19">
        <v>2</v>
      </c>
      <c r="D40" s="19">
        <v>1</v>
      </c>
      <c r="E40" s="19">
        <v>0</v>
      </c>
      <c r="F40" s="84">
        <v>1</v>
      </c>
      <c r="G40" s="85"/>
    </row>
    <row r="41" spans="2:7" x14ac:dyDescent="0.25">
      <c r="B41" s="18">
        <f t="shared" si="0"/>
        <v>46130</v>
      </c>
      <c r="C41" s="20"/>
      <c r="D41" s="20"/>
      <c r="E41" s="20"/>
      <c r="F41" s="73"/>
      <c r="G41" s="74"/>
    </row>
    <row r="42" spans="2:7" x14ac:dyDescent="0.25">
      <c r="B42" s="18">
        <f t="shared" si="0"/>
        <v>46131</v>
      </c>
      <c r="C42" s="20"/>
      <c r="D42" s="20"/>
      <c r="E42" s="20"/>
      <c r="F42" s="73"/>
      <c r="G42" s="74"/>
    </row>
    <row r="43" spans="2:7" x14ac:dyDescent="0.25">
      <c r="B43" s="18">
        <f t="shared" si="0"/>
        <v>46132</v>
      </c>
      <c r="C43" s="20"/>
      <c r="D43" s="20"/>
      <c r="E43" s="20"/>
      <c r="F43" s="73"/>
      <c r="G43" s="74"/>
    </row>
    <row r="44" spans="2:7" x14ac:dyDescent="0.25">
      <c r="B44" s="18">
        <f t="shared" si="0"/>
        <v>46133</v>
      </c>
      <c r="C44" s="13"/>
      <c r="D44" s="13"/>
      <c r="E44" s="47"/>
      <c r="F44" s="73"/>
      <c r="G44" s="74"/>
    </row>
    <row r="45" spans="2:7" x14ac:dyDescent="0.25">
      <c r="B45" s="16">
        <f t="shared" si="0"/>
        <v>46134</v>
      </c>
      <c r="C45" s="11">
        <v>3</v>
      </c>
      <c r="D45" s="11">
        <v>2</v>
      </c>
      <c r="E45" s="48">
        <v>1</v>
      </c>
      <c r="F45" s="84">
        <v>0</v>
      </c>
      <c r="G45" s="85"/>
    </row>
    <row r="46" spans="2:7" x14ac:dyDescent="0.25">
      <c r="B46" s="16">
        <f t="shared" si="0"/>
        <v>46135</v>
      </c>
      <c r="C46" s="11">
        <v>2</v>
      </c>
      <c r="D46" s="15">
        <v>0</v>
      </c>
      <c r="E46" s="48">
        <v>1</v>
      </c>
      <c r="F46" s="84">
        <v>1</v>
      </c>
      <c r="G46" s="85"/>
    </row>
    <row r="47" spans="2:7" x14ac:dyDescent="0.25">
      <c r="B47" s="16">
        <f t="shared" si="0"/>
        <v>46136</v>
      </c>
      <c r="C47" s="11">
        <v>1</v>
      </c>
      <c r="D47" s="15">
        <v>0</v>
      </c>
      <c r="E47" s="48">
        <v>0</v>
      </c>
      <c r="F47" s="84">
        <v>1</v>
      </c>
      <c r="G47" s="85"/>
    </row>
    <row r="48" spans="2:7" x14ac:dyDescent="0.25">
      <c r="B48" s="18">
        <f t="shared" si="0"/>
        <v>46137</v>
      </c>
      <c r="C48" s="13"/>
      <c r="D48" s="13"/>
      <c r="E48" s="47"/>
      <c r="F48" s="73"/>
      <c r="G48" s="74"/>
    </row>
    <row r="49" spans="2:7" x14ac:dyDescent="0.25">
      <c r="B49" s="18">
        <f t="shared" si="0"/>
        <v>46138</v>
      </c>
      <c r="C49" s="13"/>
      <c r="D49" s="13"/>
      <c r="E49" s="47"/>
      <c r="F49" s="73"/>
      <c r="G49" s="74"/>
    </row>
    <row r="50" spans="2:7" x14ac:dyDescent="0.25">
      <c r="B50" s="16">
        <f t="shared" si="0"/>
        <v>46139</v>
      </c>
      <c r="C50" s="15">
        <v>2</v>
      </c>
      <c r="D50" s="15">
        <v>1</v>
      </c>
      <c r="E50" s="49">
        <v>0</v>
      </c>
      <c r="F50" s="84">
        <v>1</v>
      </c>
      <c r="G50" s="85"/>
    </row>
    <row r="51" spans="2:7" x14ac:dyDescent="0.25">
      <c r="B51" s="16">
        <f t="shared" si="0"/>
        <v>46140</v>
      </c>
      <c r="C51" s="11">
        <v>3</v>
      </c>
      <c r="D51" s="11">
        <v>3</v>
      </c>
      <c r="E51" s="48">
        <v>0</v>
      </c>
      <c r="F51" s="84">
        <v>0</v>
      </c>
      <c r="G51" s="85"/>
    </row>
    <row r="52" spans="2:7" x14ac:dyDescent="0.25">
      <c r="B52" s="16">
        <f t="shared" si="0"/>
        <v>46141</v>
      </c>
      <c r="C52" s="11">
        <v>2</v>
      </c>
      <c r="D52" s="11">
        <v>1</v>
      </c>
      <c r="E52" s="48">
        <v>1</v>
      </c>
      <c r="F52" s="84">
        <v>0</v>
      </c>
      <c r="G52" s="85"/>
    </row>
    <row r="53" spans="2:7" x14ac:dyDescent="0.25">
      <c r="B53" s="16">
        <f t="shared" si="0"/>
        <v>46142</v>
      </c>
      <c r="C53" s="11">
        <v>1</v>
      </c>
      <c r="D53" s="11">
        <v>1</v>
      </c>
      <c r="E53" s="48">
        <v>0</v>
      </c>
      <c r="F53" s="84">
        <v>0</v>
      </c>
      <c r="G53" s="85"/>
    </row>
    <row r="54" spans="2:7" ht="15.75" thickBot="1" x14ac:dyDescent="0.3">
      <c r="B54" s="16"/>
      <c r="C54" s="11"/>
      <c r="D54" s="11"/>
      <c r="E54" s="49"/>
      <c r="F54" s="86"/>
      <c r="G54" s="87"/>
    </row>
    <row r="55" spans="2:7" ht="15.75" thickBot="1" x14ac:dyDescent="0.3">
      <c r="B55" s="58" t="s">
        <v>28</v>
      </c>
      <c r="C55" s="9">
        <f>SUM(C24:C54)</f>
        <v>44</v>
      </c>
      <c r="D55" s="8">
        <f>SUM(D24:D54)</f>
        <v>25</v>
      </c>
      <c r="E55" s="8">
        <f>SUM(E24:E54)</f>
        <v>15</v>
      </c>
      <c r="F55" s="88">
        <f>SUM(F24:F54)</f>
        <v>4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2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00000000-0002-0000-0300-000000000000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00000000-0002-0000-0300-000001000000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00000000-0002-0000-0300-000002000000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74"/>
  <sheetViews>
    <sheetView showGridLines="0" workbookViewId="0">
      <selection activeCell="G10" sqref="G10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50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 x14ac:dyDescent="0.25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0</v>
      </c>
      <c r="C16" s="11"/>
      <c r="D16" s="11"/>
      <c r="E16" s="11"/>
      <c r="F16" s="84"/>
      <c r="G16" s="85"/>
    </row>
    <row r="17" spans="2:7" ht="15.75" thickBot="1" x14ac:dyDescent="0.3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90">
        <f>IFERROR(F16/B16,0)</f>
        <v>0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8">
        <f>DATE(2026,5,ROW()-23)</f>
        <v>46143</v>
      </c>
      <c r="C24" s="20"/>
      <c r="D24" s="20"/>
      <c r="E24" s="20"/>
      <c r="F24" s="126"/>
      <c r="G24" s="127"/>
    </row>
    <row r="25" spans="2:7" x14ac:dyDescent="0.25">
      <c r="B25" s="18">
        <f t="shared" ref="B25:B54" si="0">DATE(2026,5,ROW()-23)</f>
        <v>46144</v>
      </c>
      <c r="C25" s="20"/>
      <c r="D25" s="20"/>
      <c r="E25" s="20"/>
      <c r="F25" s="73"/>
      <c r="G25" s="74"/>
    </row>
    <row r="26" spans="2:7" x14ac:dyDescent="0.25">
      <c r="B26" s="18">
        <f t="shared" si="0"/>
        <v>46145</v>
      </c>
      <c r="C26" s="20"/>
      <c r="D26" s="20"/>
      <c r="E26" s="20"/>
      <c r="F26" s="73"/>
      <c r="G26" s="74"/>
    </row>
    <row r="27" spans="2:7" x14ac:dyDescent="0.25">
      <c r="B27" s="16">
        <f t="shared" si="0"/>
        <v>46146</v>
      </c>
      <c r="C27" s="19"/>
      <c r="D27" s="19"/>
      <c r="E27" s="19"/>
      <c r="F27" s="84"/>
      <c r="G27" s="85"/>
    </row>
    <row r="28" spans="2:7" x14ac:dyDescent="0.25">
      <c r="B28" s="16">
        <f t="shared" si="0"/>
        <v>46147</v>
      </c>
      <c r="C28" s="19"/>
      <c r="D28" s="19"/>
      <c r="E28" s="19"/>
      <c r="F28" s="84"/>
      <c r="G28" s="85"/>
    </row>
    <row r="29" spans="2:7" x14ac:dyDescent="0.25">
      <c r="B29" s="16">
        <f t="shared" si="0"/>
        <v>46148</v>
      </c>
      <c r="C29" s="19"/>
      <c r="D29" s="19"/>
      <c r="E29" s="19"/>
      <c r="F29" s="84"/>
      <c r="G29" s="85"/>
    </row>
    <row r="30" spans="2:7" x14ac:dyDescent="0.25">
      <c r="B30" s="16">
        <f t="shared" si="0"/>
        <v>46149</v>
      </c>
      <c r="C30" s="19"/>
      <c r="D30" s="19"/>
      <c r="E30" s="19"/>
      <c r="F30" s="84"/>
      <c r="G30" s="85"/>
    </row>
    <row r="31" spans="2:7" x14ac:dyDescent="0.25">
      <c r="B31" s="16">
        <f t="shared" si="0"/>
        <v>46150</v>
      </c>
      <c r="C31" s="19"/>
      <c r="D31" s="19"/>
      <c r="E31" s="19"/>
      <c r="F31" s="84"/>
      <c r="G31" s="85"/>
    </row>
    <row r="32" spans="2:7" x14ac:dyDescent="0.25">
      <c r="B32" s="18">
        <f t="shared" si="0"/>
        <v>46151</v>
      </c>
      <c r="C32" s="20"/>
      <c r="D32" s="20"/>
      <c r="E32" s="20"/>
      <c r="F32" s="73"/>
      <c r="G32" s="74"/>
    </row>
    <row r="33" spans="2:7" x14ac:dyDescent="0.25">
      <c r="B33" s="18">
        <f t="shared" si="0"/>
        <v>46152</v>
      </c>
      <c r="C33" s="20"/>
      <c r="D33" s="20"/>
      <c r="E33" s="20"/>
      <c r="F33" s="73"/>
      <c r="G33" s="74"/>
    </row>
    <row r="34" spans="2:7" x14ac:dyDescent="0.25">
      <c r="B34" s="16">
        <f t="shared" si="0"/>
        <v>46153</v>
      </c>
      <c r="C34" s="19"/>
      <c r="D34" s="19"/>
      <c r="E34" s="19"/>
      <c r="F34" s="84"/>
      <c r="G34" s="85"/>
    </row>
    <row r="35" spans="2:7" x14ac:dyDescent="0.25">
      <c r="B35" s="16">
        <f t="shared" si="0"/>
        <v>46154</v>
      </c>
      <c r="C35" s="19"/>
      <c r="D35" s="19"/>
      <c r="E35" s="19"/>
      <c r="F35" s="84"/>
      <c r="G35" s="85"/>
    </row>
    <row r="36" spans="2:7" x14ac:dyDescent="0.25">
      <c r="B36" s="16">
        <f t="shared" si="0"/>
        <v>46155</v>
      </c>
      <c r="C36" s="19"/>
      <c r="D36" s="19"/>
      <c r="E36" s="19"/>
      <c r="F36" s="84"/>
      <c r="G36" s="85"/>
    </row>
    <row r="37" spans="2:7" x14ac:dyDescent="0.25">
      <c r="B37" s="16">
        <f t="shared" si="0"/>
        <v>46156</v>
      </c>
      <c r="C37" s="19"/>
      <c r="D37" s="19"/>
      <c r="E37" s="19"/>
      <c r="F37" s="84"/>
      <c r="G37" s="85"/>
    </row>
    <row r="38" spans="2:7" x14ac:dyDescent="0.25">
      <c r="B38" s="16">
        <f t="shared" si="0"/>
        <v>46157</v>
      </c>
      <c r="C38" s="19"/>
      <c r="D38" s="19"/>
      <c r="E38" s="19"/>
      <c r="F38" s="84"/>
      <c r="G38" s="85"/>
    </row>
    <row r="39" spans="2:7" x14ac:dyDescent="0.25">
      <c r="B39" s="18">
        <f t="shared" si="0"/>
        <v>46158</v>
      </c>
      <c r="C39" s="20"/>
      <c r="D39" s="20"/>
      <c r="E39" s="20"/>
      <c r="F39" s="73"/>
      <c r="G39" s="74"/>
    </row>
    <row r="40" spans="2:7" x14ac:dyDescent="0.25">
      <c r="B40" s="18">
        <f t="shared" si="0"/>
        <v>46159</v>
      </c>
      <c r="C40" s="20"/>
      <c r="D40" s="20"/>
      <c r="E40" s="20"/>
      <c r="F40" s="73"/>
      <c r="G40" s="74"/>
    </row>
    <row r="41" spans="2:7" x14ac:dyDescent="0.25">
      <c r="B41" s="16">
        <f t="shared" si="0"/>
        <v>46160</v>
      </c>
      <c r="C41" s="19"/>
      <c r="D41" s="19"/>
      <c r="E41" s="19"/>
      <c r="F41" s="84"/>
      <c r="G41" s="85"/>
    </row>
    <row r="42" spans="2:7" x14ac:dyDescent="0.25">
      <c r="B42" s="16">
        <f t="shared" si="0"/>
        <v>46161</v>
      </c>
      <c r="C42" s="19"/>
      <c r="D42" s="19"/>
      <c r="E42" s="19"/>
      <c r="F42" s="84"/>
      <c r="G42" s="85"/>
    </row>
    <row r="43" spans="2:7" x14ac:dyDescent="0.25">
      <c r="B43" s="16">
        <f t="shared" si="0"/>
        <v>46162</v>
      </c>
      <c r="C43" s="19"/>
      <c r="D43" s="19"/>
      <c r="E43" s="19"/>
      <c r="F43" s="84"/>
      <c r="G43" s="85"/>
    </row>
    <row r="44" spans="2:7" x14ac:dyDescent="0.25">
      <c r="B44" s="16">
        <f t="shared" si="0"/>
        <v>46163</v>
      </c>
      <c r="C44" s="11"/>
      <c r="D44" s="11"/>
      <c r="E44" s="48"/>
      <c r="F44" s="84"/>
      <c r="G44" s="85"/>
    </row>
    <row r="45" spans="2:7" x14ac:dyDescent="0.25">
      <c r="B45" s="16">
        <f t="shared" si="0"/>
        <v>46164</v>
      </c>
      <c r="C45" s="11"/>
      <c r="D45" s="11"/>
      <c r="E45" s="48"/>
      <c r="F45" s="84"/>
      <c r="G45" s="85"/>
    </row>
    <row r="46" spans="2:7" x14ac:dyDescent="0.25">
      <c r="B46" s="18">
        <f t="shared" si="0"/>
        <v>46165</v>
      </c>
      <c r="C46" s="13"/>
      <c r="D46" s="13"/>
      <c r="E46" s="47"/>
      <c r="F46" s="73"/>
      <c r="G46" s="74"/>
    </row>
    <row r="47" spans="2:7" x14ac:dyDescent="0.25">
      <c r="B47" s="18">
        <f t="shared" si="0"/>
        <v>46166</v>
      </c>
      <c r="C47" s="13"/>
      <c r="D47" s="13"/>
      <c r="E47" s="47"/>
      <c r="F47" s="73"/>
      <c r="G47" s="74"/>
    </row>
    <row r="48" spans="2:7" x14ac:dyDescent="0.25">
      <c r="B48" s="16">
        <f t="shared" si="0"/>
        <v>46167</v>
      </c>
      <c r="C48" s="11"/>
      <c r="D48" s="11"/>
      <c r="E48" s="48"/>
      <c r="F48" s="84"/>
      <c r="G48" s="85"/>
    </row>
    <row r="49" spans="2:7" x14ac:dyDescent="0.25">
      <c r="B49" s="16">
        <f t="shared" si="0"/>
        <v>46168</v>
      </c>
      <c r="C49" s="11"/>
      <c r="D49" s="11"/>
      <c r="E49" s="48"/>
      <c r="F49" s="84"/>
      <c r="G49" s="85"/>
    </row>
    <row r="50" spans="2:7" x14ac:dyDescent="0.25">
      <c r="B50" s="16">
        <f t="shared" si="0"/>
        <v>46169</v>
      </c>
      <c r="C50" s="11"/>
      <c r="D50" s="11"/>
      <c r="E50" s="48"/>
      <c r="F50" s="84"/>
      <c r="G50" s="85"/>
    </row>
    <row r="51" spans="2:7" x14ac:dyDescent="0.25">
      <c r="B51" s="16">
        <f t="shared" si="0"/>
        <v>46170</v>
      </c>
      <c r="C51" s="11"/>
      <c r="D51" s="11"/>
      <c r="E51" s="48"/>
      <c r="F51" s="84"/>
      <c r="G51" s="85"/>
    </row>
    <row r="52" spans="2:7" x14ac:dyDescent="0.25">
      <c r="B52" s="16">
        <f t="shared" si="0"/>
        <v>46171</v>
      </c>
      <c r="C52" s="11"/>
      <c r="D52" s="11"/>
      <c r="E52" s="48"/>
      <c r="F52" s="84"/>
      <c r="G52" s="85"/>
    </row>
    <row r="53" spans="2:7" x14ac:dyDescent="0.25">
      <c r="B53" s="18">
        <f t="shared" si="0"/>
        <v>46172</v>
      </c>
      <c r="C53" s="13"/>
      <c r="D53" s="13"/>
      <c r="E53" s="47"/>
      <c r="F53" s="73"/>
      <c r="G53" s="74"/>
    </row>
    <row r="54" spans="2:7" ht="15.75" thickBot="1" x14ac:dyDescent="0.3">
      <c r="B54" s="18">
        <f t="shared" si="0"/>
        <v>46173</v>
      </c>
      <c r="C54" s="13"/>
      <c r="D54" s="13"/>
      <c r="E54" s="47"/>
      <c r="F54" s="121"/>
      <c r="G54" s="122"/>
    </row>
    <row r="55" spans="2:7" ht="15.75" thickBot="1" x14ac:dyDescent="0.3">
      <c r="B55" s="58" t="s">
        <v>28</v>
      </c>
      <c r="C55" s="9">
        <f>SUM(C24:C54)</f>
        <v>0</v>
      </c>
      <c r="D55" s="8">
        <f>SUM(D24:D54)</f>
        <v>0</v>
      </c>
      <c r="E55" s="8">
        <f>SUM(E24:E54)</f>
        <v>0</v>
      </c>
      <c r="F55" s="88">
        <f>SUM(F24:F54)</f>
        <v>0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2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errorStyle="warning" allowBlank="1" showInputMessage="1" showErrorMessage="1" error="A soma dos motivos de não realização não confere com o Panorama (E55)._x000a_" sqref="C16:F16" xr:uid="{00000000-0002-0000-0400-000000000000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00000000-0002-0000-0400-000001000000}">
      <formula1>OR(COUNTBLANK($D$9:$E$10)&gt;0,$D$55=SUM($D$9:$E$10))</formula1>
    </dataValidation>
    <dataValidation type="custom" allowBlank="1" showInputMessage="1" showErrorMessage="1" sqref="B12" xr:uid="{00000000-0002-0000-0400-000002000000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74"/>
  <sheetViews>
    <sheetView showGridLines="0" workbookViewId="0">
      <selection activeCell="B4" sqref="B4:G4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51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 x14ac:dyDescent="0.25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0</v>
      </c>
      <c r="C16" s="11"/>
      <c r="D16" s="11"/>
      <c r="E16" s="11"/>
      <c r="F16" s="84"/>
      <c r="G16" s="85"/>
    </row>
    <row r="17" spans="2:7" ht="15.75" thickBot="1" x14ac:dyDescent="0.3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90">
        <f>IFERROR(F16/B16,0)</f>
        <v>0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6">
        <f>DATE(2026,6,ROW()-23)</f>
        <v>46174</v>
      </c>
      <c r="C24" s="19"/>
      <c r="D24" s="19"/>
      <c r="E24" s="19"/>
      <c r="F24" s="97"/>
      <c r="G24" s="98"/>
    </row>
    <row r="25" spans="2:7" x14ac:dyDescent="0.25">
      <c r="B25" s="16">
        <f t="shared" ref="B25:B53" si="0">DATE(2026,6,ROW()-23)</f>
        <v>46175</v>
      </c>
      <c r="C25" s="19"/>
      <c r="D25" s="19"/>
      <c r="E25" s="19"/>
      <c r="F25" s="84"/>
      <c r="G25" s="85"/>
    </row>
    <row r="26" spans="2:7" x14ac:dyDescent="0.25">
      <c r="B26" s="16">
        <f t="shared" si="0"/>
        <v>46176</v>
      </c>
      <c r="C26" s="19"/>
      <c r="D26" s="19"/>
      <c r="E26" s="19"/>
      <c r="F26" s="84"/>
      <c r="G26" s="85"/>
    </row>
    <row r="27" spans="2:7" x14ac:dyDescent="0.25">
      <c r="B27" s="18">
        <f t="shared" si="0"/>
        <v>46177</v>
      </c>
      <c r="C27" s="20"/>
      <c r="D27" s="20"/>
      <c r="E27" s="20"/>
      <c r="F27" s="73"/>
      <c r="G27" s="74"/>
    </row>
    <row r="28" spans="2:7" x14ac:dyDescent="0.25">
      <c r="B28" s="18">
        <f t="shared" si="0"/>
        <v>46178</v>
      </c>
      <c r="C28" s="20"/>
      <c r="D28" s="20"/>
      <c r="E28" s="20"/>
      <c r="F28" s="73"/>
      <c r="G28" s="74"/>
    </row>
    <row r="29" spans="2:7" x14ac:dyDescent="0.25">
      <c r="B29" s="18">
        <f t="shared" si="0"/>
        <v>46179</v>
      </c>
      <c r="C29" s="20"/>
      <c r="D29" s="20"/>
      <c r="E29" s="20"/>
      <c r="F29" s="73"/>
      <c r="G29" s="74"/>
    </row>
    <row r="30" spans="2:7" x14ac:dyDescent="0.25">
      <c r="B30" s="18">
        <f t="shared" si="0"/>
        <v>46180</v>
      </c>
      <c r="C30" s="20"/>
      <c r="D30" s="20"/>
      <c r="E30" s="20"/>
      <c r="F30" s="73"/>
      <c r="G30" s="74"/>
    </row>
    <row r="31" spans="2:7" x14ac:dyDescent="0.25">
      <c r="B31" s="16">
        <f t="shared" si="0"/>
        <v>46181</v>
      </c>
      <c r="C31" s="19"/>
      <c r="D31" s="19"/>
      <c r="E31" s="19"/>
      <c r="F31" s="84"/>
      <c r="G31" s="85"/>
    </row>
    <row r="32" spans="2:7" x14ac:dyDescent="0.25">
      <c r="B32" s="16">
        <f t="shared" si="0"/>
        <v>46182</v>
      </c>
      <c r="C32" s="19"/>
      <c r="D32" s="19"/>
      <c r="E32" s="19"/>
      <c r="F32" s="84"/>
      <c r="G32" s="85"/>
    </row>
    <row r="33" spans="2:7" x14ac:dyDescent="0.25">
      <c r="B33" s="16">
        <f t="shared" si="0"/>
        <v>46183</v>
      </c>
      <c r="C33" s="19"/>
      <c r="D33" s="19"/>
      <c r="E33" s="19"/>
      <c r="F33" s="84"/>
      <c r="G33" s="85"/>
    </row>
    <row r="34" spans="2:7" x14ac:dyDescent="0.25">
      <c r="B34" s="16">
        <f t="shared" si="0"/>
        <v>46184</v>
      </c>
      <c r="C34" s="19"/>
      <c r="D34" s="19"/>
      <c r="E34" s="19"/>
      <c r="F34" s="84"/>
      <c r="G34" s="85"/>
    </row>
    <row r="35" spans="2:7" x14ac:dyDescent="0.25">
      <c r="B35" s="16">
        <f t="shared" si="0"/>
        <v>46185</v>
      </c>
      <c r="C35" s="19"/>
      <c r="D35" s="19"/>
      <c r="E35" s="19"/>
      <c r="F35" s="84"/>
      <c r="G35" s="85"/>
    </row>
    <row r="36" spans="2:7" x14ac:dyDescent="0.25">
      <c r="B36" s="18">
        <f t="shared" si="0"/>
        <v>46186</v>
      </c>
      <c r="C36" s="20"/>
      <c r="D36" s="20"/>
      <c r="E36" s="20"/>
      <c r="F36" s="73"/>
      <c r="G36" s="74"/>
    </row>
    <row r="37" spans="2:7" x14ac:dyDescent="0.25">
      <c r="B37" s="18">
        <f t="shared" si="0"/>
        <v>46187</v>
      </c>
      <c r="C37" s="20"/>
      <c r="D37" s="20"/>
      <c r="E37" s="20"/>
      <c r="F37" s="73"/>
      <c r="G37" s="74"/>
    </row>
    <row r="38" spans="2:7" x14ac:dyDescent="0.25">
      <c r="B38" s="16">
        <f t="shared" si="0"/>
        <v>46188</v>
      </c>
      <c r="C38" s="19"/>
      <c r="D38" s="19"/>
      <c r="E38" s="19"/>
      <c r="F38" s="84"/>
      <c r="G38" s="85"/>
    </row>
    <row r="39" spans="2:7" x14ac:dyDescent="0.25">
      <c r="B39" s="16">
        <f t="shared" si="0"/>
        <v>46189</v>
      </c>
      <c r="C39" s="19"/>
      <c r="D39" s="19"/>
      <c r="E39" s="19"/>
      <c r="F39" s="84"/>
      <c r="G39" s="85"/>
    </row>
    <row r="40" spans="2:7" x14ac:dyDescent="0.25">
      <c r="B40" s="16">
        <f t="shared" si="0"/>
        <v>46190</v>
      </c>
      <c r="C40" s="19"/>
      <c r="D40" s="19"/>
      <c r="E40" s="19"/>
      <c r="F40" s="84"/>
      <c r="G40" s="85"/>
    </row>
    <row r="41" spans="2:7" x14ac:dyDescent="0.25">
      <c r="B41" s="16">
        <f t="shared" si="0"/>
        <v>46191</v>
      </c>
      <c r="C41" s="19"/>
      <c r="D41" s="19"/>
      <c r="E41" s="19"/>
      <c r="F41" s="84"/>
      <c r="G41" s="85"/>
    </row>
    <row r="42" spans="2:7" x14ac:dyDescent="0.25">
      <c r="B42" s="16">
        <f t="shared" si="0"/>
        <v>46192</v>
      </c>
      <c r="C42" s="19"/>
      <c r="D42" s="19"/>
      <c r="E42" s="19"/>
      <c r="F42" s="84"/>
      <c r="G42" s="85"/>
    </row>
    <row r="43" spans="2:7" x14ac:dyDescent="0.25">
      <c r="B43" s="18">
        <f t="shared" si="0"/>
        <v>46193</v>
      </c>
      <c r="C43" s="20"/>
      <c r="D43" s="20"/>
      <c r="E43" s="20"/>
      <c r="F43" s="73"/>
      <c r="G43" s="74"/>
    </row>
    <row r="44" spans="2:7" x14ac:dyDescent="0.25">
      <c r="B44" s="18">
        <f t="shared" si="0"/>
        <v>46194</v>
      </c>
      <c r="C44" s="13"/>
      <c r="D44" s="13"/>
      <c r="E44" s="47"/>
      <c r="F44" s="73"/>
      <c r="G44" s="74"/>
    </row>
    <row r="45" spans="2:7" x14ac:dyDescent="0.25">
      <c r="B45" s="16">
        <f t="shared" si="0"/>
        <v>46195</v>
      </c>
      <c r="C45" s="11"/>
      <c r="D45" s="11"/>
      <c r="E45" s="48"/>
      <c r="F45" s="84"/>
      <c r="G45" s="85"/>
    </row>
    <row r="46" spans="2:7" x14ac:dyDescent="0.25">
      <c r="B46" s="16">
        <f t="shared" si="0"/>
        <v>46196</v>
      </c>
      <c r="C46" s="11"/>
      <c r="D46" s="11"/>
      <c r="E46" s="48"/>
      <c r="F46" s="84"/>
      <c r="G46" s="85"/>
    </row>
    <row r="47" spans="2:7" x14ac:dyDescent="0.25">
      <c r="B47" s="16">
        <f t="shared" si="0"/>
        <v>46197</v>
      </c>
      <c r="C47" s="11"/>
      <c r="D47" s="11"/>
      <c r="E47" s="48"/>
      <c r="F47" s="84"/>
      <c r="G47" s="85"/>
    </row>
    <row r="48" spans="2:7" x14ac:dyDescent="0.25">
      <c r="B48" s="16">
        <f t="shared" si="0"/>
        <v>46198</v>
      </c>
      <c r="C48" s="11"/>
      <c r="D48" s="11"/>
      <c r="E48" s="48"/>
      <c r="F48" s="84"/>
      <c r="G48" s="85"/>
    </row>
    <row r="49" spans="2:7" x14ac:dyDescent="0.25">
      <c r="B49" s="16">
        <f t="shared" si="0"/>
        <v>46199</v>
      </c>
      <c r="C49" s="11"/>
      <c r="D49" s="11"/>
      <c r="E49" s="48"/>
      <c r="F49" s="84"/>
      <c r="G49" s="85"/>
    </row>
    <row r="50" spans="2:7" x14ac:dyDescent="0.25">
      <c r="B50" s="18">
        <f t="shared" si="0"/>
        <v>46200</v>
      </c>
      <c r="C50" s="13"/>
      <c r="D50" s="13"/>
      <c r="E50" s="47"/>
      <c r="F50" s="73"/>
      <c r="G50" s="74"/>
    </row>
    <row r="51" spans="2:7" x14ac:dyDescent="0.25">
      <c r="B51" s="18">
        <f t="shared" si="0"/>
        <v>46201</v>
      </c>
      <c r="C51" s="13"/>
      <c r="D51" s="13"/>
      <c r="E51" s="47"/>
      <c r="F51" s="73"/>
      <c r="G51" s="74"/>
    </row>
    <row r="52" spans="2:7" x14ac:dyDescent="0.25">
      <c r="B52" s="16">
        <f t="shared" si="0"/>
        <v>46202</v>
      </c>
      <c r="C52" s="11"/>
      <c r="D52" s="11"/>
      <c r="E52" s="48"/>
      <c r="F52" s="84"/>
      <c r="G52" s="85"/>
    </row>
    <row r="53" spans="2:7" x14ac:dyDescent="0.25">
      <c r="B53" s="16">
        <f t="shared" si="0"/>
        <v>46203</v>
      </c>
      <c r="C53" s="11"/>
      <c r="D53" s="11"/>
      <c r="E53" s="49"/>
      <c r="F53" s="84"/>
      <c r="G53" s="85"/>
    </row>
    <row r="54" spans="2:7" ht="15.75" thickBot="1" x14ac:dyDescent="0.3">
      <c r="B54" s="16"/>
      <c r="C54" s="11"/>
      <c r="D54" s="11"/>
      <c r="E54" s="49"/>
      <c r="F54" s="86"/>
      <c r="G54" s="87"/>
    </row>
    <row r="55" spans="2:7" ht="15.75" thickBot="1" x14ac:dyDescent="0.3">
      <c r="B55" s="58" t="s">
        <v>28</v>
      </c>
      <c r="C55" s="9">
        <f>SUM(C24:C54)</f>
        <v>0</v>
      </c>
      <c r="D55" s="8">
        <f>SUM(D24:D54)</f>
        <v>0</v>
      </c>
      <c r="E55" s="8">
        <f>SUM(E24:E54)</f>
        <v>0</v>
      </c>
      <c r="F55" s="88">
        <f>SUM(F24:F54)</f>
        <v>0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2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00000000-0002-0000-0500-000000000000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00000000-0002-0000-0500-000001000000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00000000-0002-0000-0500-000002000000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74"/>
  <sheetViews>
    <sheetView showGridLines="0" workbookViewId="0">
      <selection activeCell="B4" sqref="B4:G4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52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 x14ac:dyDescent="0.25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0</v>
      </c>
      <c r="C16" s="11"/>
      <c r="D16" s="11"/>
      <c r="E16" s="11"/>
      <c r="F16" s="84"/>
      <c r="G16" s="85"/>
    </row>
    <row r="17" spans="2:7" ht="15.75" thickBot="1" x14ac:dyDescent="0.3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90">
        <f>IFERROR(F16/B16,0)</f>
        <v>0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6">
        <f>DATE(2026,7,ROW()-23)</f>
        <v>46204</v>
      </c>
      <c r="C24" s="19"/>
      <c r="D24" s="19"/>
      <c r="E24" s="19"/>
      <c r="F24" s="97"/>
      <c r="G24" s="98"/>
    </row>
    <row r="25" spans="2:7" x14ac:dyDescent="0.25">
      <c r="B25" s="16">
        <f t="shared" ref="B25:B54" si="0">DATE(2026,7,ROW()-23)</f>
        <v>46205</v>
      </c>
      <c r="C25" s="19"/>
      <c r="D25" s="19"/>
      <c r="E25" s="19"/>
      <c r="F25" s="84"/>
      <c r="G25" s="85"/>
    </row>
    <row r="26" spans="2:7" x14ac:dyDescent="0.25">
      <c r="B26" s="16">
        <f t="shared" si="0"/>
        <v>46206</v>
      </c>
      <c r="C26" s="19"/>
      <c r="D26" s="19"/>
      <c r="E26" s="19"/>
      <c r="F26" s="84"/>
      <c r="G26" s="85"/>
    </row>
    <row r="27" spans="2:7" x14ac:dyDescent="0.25">
      <c r="B27" s="18">
        <f t="shared" si="0"/>
        <v>46207</v>
      </c>
      <c r="C27" s="20"/>
      <c r="D27" s="20"/>
      <c r="E27" s="20"/>
      <c r="F27" s="73"/>
      <c r="G27" s="74"/>
    </row>
    <row r="28" spans="2:7" x14ac:dyDescent="0.25">
      <c r="B28" s="18">
        <f t="shared" si="0"/>
        <v>46208</v>
      </c>
      <c r="C28" s="20"/>
      <c r="D28" s="20"/>
      <c r="E28" s="20"/>
      <c r="F28" s="73"/>
      <c r="G28" s="74"/>
    </row>
    <row r="29" spans="2:7" x14ac:dyDescent="0.25">
      <c r="B29" s="16">
        <f t="shared" si="0"/>
        <v>46209</v>
      </c>
      <c r="C29" s="19"/>
      <c r="D29" s="19"/>
      <c r="E29" s="19"/>
      <c r="F29" s="84"/>
      <c r="G29" s="85"/>
    </row>
    <row r="30" spans="2:7" x14ac:dyDescent="0.25">
      <c r="B30" s="16">
        <f t="shared" si="0"/>
        <v>46210</v>
      </c>
      <c r="C30" s="19"/>
      <c r="D30" s="19"/>
      <c r="E30" s="19"/>
      <c r="F30" s="84"/>
      <c r="G30" s="85"/>
    </row>
    <row r="31" spans="2:7" x14ac:dyDescent="0.25">
      <c r="B31" s="16">
        <f t="shared" si="0"/>
        <v>46211</v>
      </c>
      <c r="C31" s="19"/>
      <c r="D31" s="19"/>
      <c r="E31" s="19"/>
      <c r="F31" s="84"/>
      <c r="G31" s="85"/>
    </row>
    <row r="32" spans="2:7" x14ac:dyDescent="0.25">
      <c r="B32" s="18">
        <f t="shared" si="0"/>
        <v>46212</v>
      </c>
      <c r="C32" s="20"/>
      <c r="D32" s="20"/>
      <c r="E32" s="20"/>
      <c r="F32" s="73"/>
      <c r="G32" s="74"/>
    </row>
    <row r="33" spans="2:7" x14ac:dyDescent="0.25">
      <c r="B33" s="18">
        <f t="shared" si="0"/>
        <v>46213</v>
      </c>
      <c r="C33" s="20"/>
      <c r="D33" s="20"/>
      <c r="E33" s="20"/>
      <c r="F33" s="73"/>
      <c r="G33" s="74"/>
    </row>
    <row r="34" spans="2:7" x14ac:dyDescent="0.25">
      <c r="B34" s="18">
        <f t="shared" si="0"/>
        <v>46214</v>
      </c>
      <c r="C34" s="20"/>
      <c r="D34" s="20"/>
      <c r="E34" s="20"/>
      <c r="F34" s="73"/>
      <c r="G34" s="74"/>
    </row>
    <row r="35" spans="2:7" x14ac:dyDescent="0.25">
      <c r="B35" s="18">
        <f t="shared" si="0"/>
        <v>46215</v>
      </c>
      <c r="C35" s="20"/>
      <c r="D35" s="20"/>
      <c r="E35" s="20"/>
      <c r="F35" s="73"/>
      <c r="G35" s="74"/>
    </row>
    <row r="36" spans="2:7" x14ac:dyDescent="0.25">
      <c r="B36" s="16">
        <f t="shared" si="0"/>
        <v>46216</v>
      </c>
      <c r="C36" s="19"/>
      <c r="D36" s="19"/>
      <c r="E36" s="19"/>
      <c r="F36" s="84"/>
      <c r="G36" s="85"/>
    </row>
    <row r="37" spans="2:7" x14ac:dyDescent="0.25">
      <c r="B37" s="16">
        <f t="shared" si="0"/>
        <v>46217</v>
      </c>
      <c r="C37" s="19"/>
      <c r="D37" s="19"/>
      <c r="E37" s="19"/>
      <c r="F37" s="84"/>
      <c r="G37" s="85"/>
    </row>
    <row r="38" spans="2:7" x14ac:dyDescent="0.25">
      <c r="B38" s="16">
        <f t="shared" si="0"/>
        <v>46218</v>
      </c>
      <c r="C38" s="19"/>
      <c r="D38" s="19"/>
      <c r="E38" s="19"/>
      <c r="F38" s="84"/>
      <c r="G38" s="85"/>
    </row>
    <row r="39" spans="2:7" x14ac:dyDescent="0.25">
      <c r="B39" s="16">
        <f t="shared" si="0"/>
        <v>46219</v>
      </c>
      <c r="C39" s="19"/>
      <c r="D39" s="19"/>
      <c r="E39" s="19"/>
      <c r="F39" s="84"/>
      <c r="G39" s="85"/>
    </row>
    <row r="40" spans="2:7" x14ac:dyDescent="0.25">
      <c r="B40" s="16">
        <f t="shared" si="0"/>
        <v>46220</v>
      </c>
      <c r="C40" s="19"/>
      <c r="D40" s="19"/>
      <c r="E40" s="19"/>
      <c r="F40" s="84"/>
      <c r="G40" s="85"/>
    </row>
    <row r="41" spans="2:7" x14ac:dyDescent="0.25">
      <c r="B41" s="18">
        <f t="shared" si="0"/>
        <v>46221</v>
      </c>
      <c r="C41" s="20"/>
      <c r="D41" s="20"/>
      <c r="E41" s="20"/>
      <c r="F41" s="73"/>
      <c r="G41" s="74"/>
    </row>
    <row r="42" spans="2:7" x14ac:dyDescent="0.25">
      <c r="B42" s="18">
        <f t="shared" si="0"/>
        <v>46222</v>
      </c>
      <c r="C42" s="20"/>
      <c r="D42" s="20"/>
      <c r="E42" s="20"/>
      <c r="F42" s="73"/>
      <c r="G42" s="74"/>
    </row>
    <row r="43" spans="2:7" x14ac:dyDescent="0.25">
      <c r="B43" s="16">
        <f t="shared" si="0"/>
        <v>46223</v>
      </c>
      <c r="C43" s="19"/>
      <c r="D43" s="19"/>
      <c r="E43" s="19"/>
      <c r="F43" s="84"/>
      <c r="G43" s="85"/>
    </row>
    <row r="44" spans="2:7" x14ac:dyDescent="0.25">
      <c r="B44" s="16">
        <f t="shared" si="0"/>
        <v>46224</v>
      </c>
      <c r="C44" s="11"/>
      <c r="D44" s="11"/>
      <c r="E44" s="48"/>
      <c r="F44" s="84"/>
      <c r="G44" s="85"/>
    </row>
    <row r="45" spans="2:7" x14ac:dyDescent="0.25">
      <c r="B45" s="16">
        <f t="shared" si="0"/>
        <v>46225</v>
      </c>
      <c r="C45" s="11"/>
      <c r="D45" s="11"/>
      <c r="E45" s="48"/>
      <c r="F45" s="84"/>
      <c r="G45" s="85"/>
    </row>
    <row r="46" spans="2:7" x14ac:dyDescent="0.25">
      <c r="B46" s="16">
        <f t="shared" si="0"/>
        <v>46226</v>
      </c>
      <c r="C46" s="11"/>
      <c r="D46" s="11"/>
      <c r="E46" s="48"/>
      <c r="F46" s="84"/>
      <c r="G46" s="85"/>
    </row>
    <row r="47" spans="2:7" x14ac:dyDescent="0.25">
      <c r="B47" s="16">
        <f t="shared" si="0"/>
        <v>46227</v>
      </c>
      <c r="C47" s="11"/>
      <c r="D47" s="11"/>
      <c r="E47" s="48"/>
      <c r="F47" s="84"/>
      <c r="G47" s="85"/>
    </row>
    <row r="48" spans="2:7" x14ac:dyDescent="0.25">
      <c r="B48" s="18">
        <f t="shared" si="0"/>
        <v>46228</v>
      </c>
      <c r="C48" s="13"/>
      <c r="D48" s="13"/>
      <c r="E48" s="47"/>
      <c r="F48" s="73"/>
      <c r="G48" s="74"/>
    </row>
    <row r="49" spans="2:7" x14ac:dyDescent="0.25">
      <c r="B49" s="18">
        <f t="shared" si="0"/>
        <v>46229</v>
      </c>
      <c r="C49" s="13"/>
      <c r="D49" s="13"/>
      <c r="E49" s="47"/>
      <c r="F49" s="73"/>
      <c r="G49" s="74"/>
    </row>
    <row r="50" spans="2:7" x14ac:dyDescent="0.25">
      <c r="B50" s="16">
        <f t="shared" si="0"/>
        <v>46230</v>
      </c>
      <c r="C50" s="11"/>
      <c r="D50" s="11"/>
      <c r="E50" s="48"/>
      <c r="F50" s="84"/>
      <c r="G50" s="85"/>
    </row>
    <row r="51" spans="2:7" x14ac:dyDescent="0.25">
      <c r="B51" s="16">
        <f t="shared" si="0"/>
        <v>46231</v>
      </c>
      <c r="C51" s="11"/>
      <c r="D51" s="11"/>
      <c r="E51" s="48"/>
      <c r="F51" s="84"/>
      <c r="G51" s="85"/>
    </row>
    <row r="52" spans="2:7" x14ac:dyDescent="0.25">
      <c r="B52" s="16">
        <f t="shared" si="0"/>
        <v>46232</v>
      </c>
      <c r="C52" s="11"/>
      <c r="D52" s="11"/>
      <c r="E52" s="48"/>
      <c r="F52" s="84"/>
      <c r="G52" s="85"/>
    </row>
    <row r="53" spans="2:7" x14ac:dyDescent="0.25">
      <c r="B53" s="16">
        <f t="shared" si="0"/>
        <v>46233</v>
      </c>
      <c r="C53" s="11"/>
      <c r="D53" s="11"/>
      <c r="E53" s="48"/>
      <c r="F53" s="84"/>
      <c r="G53" s="85"/>
    </row>
    <row r="54" spans="2:7" ht="15.75" thickBot="1" x14ac:dyDescent="0.3">
      <c r="B54" s="16">
        <f t="shared" si="0"/>
        <v>46234</v>
      </c>
      <c r="C54" s="11"/>
      <c r="D54" s="11"/>
      <c r="E54" s="49"/>
      <c r="F54" s="86"/>
      <c r="G54" s="87"/>
    </row>
    <row r="55" spans="2:7" ht="15.75" thickBot="1" x14ac:dyDescent="0.3">
      <c r="B55" s="58" t="s">
        <v>28</v>
      </c>
      <c r="C55" s="9">
        <f>SUM(C24:C54)</f>
        <v>0</v>
      </c>
      <c r="D55" s="8">
        <f>SUM(D24:D54)</f>
        <v>0</v>
      </c>
      <c r="E55" s="8">
        <f>SUM(E24:E54)</f>
        <v>0</v>
      </c>
      <c r="F55" s="88">
        <f>SUM(F24:F54)</f>
        <v>0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2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errorStyle="warning" allowBlank="1" showInputMessage="1" showErrorMessage="1" error="A soma dos motivos de não realização não confere com o Panorama (E55)._x000a_" sqref="C16:F16" xr:uid="{00000000-0002-0000-0600-000000000000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00000000-0002-0000-0600-000001000000}">
      <formula1>OR(COUNTBLANK($D$9:$E$10)&gt;0,$D$55=SUM($D$9:$E$10))</formula1>
    </dataValidation>
    <dataValidation type="custom" allowBlank="1" showInputMessage="1" showErrorMessage="1" sqref="B12" xr:uid="{00000000-0002-0000-0600-000002000000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74"/>
  <sheetViews>
    <sheetView showGridLines="0" workbookViewId="0">
      <selection activeCell="B4" sqref="B4:G4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53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 x14ac:dyDescent="0.25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0</v>
      </c>
      <c r="C16" s="11"/>
      <c r="D16" s="11"/>
      <c r="E16" s="11"/>
      <c r="F16" s="84"/>
      <c r="G16" s="85"/>
    </row>
    <row r="17" spans="2:7" ht="15.75" thickBot="1" x14ac:dyDescent="0.3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90">
        <f>IFERROR(F16/B16,0)</f>
        <v>0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8">
        <f>DATE(2026,8,ROW()-23)</f>
        <v>46235</v>
      </c>
      <c r="C24" s="20"/>
      <c r="D24" s="20"/>
      <c r="E24" s="20"/>
      <c r="F24" s="126"/>
      <c r="G24" s="127"/>
    </row>
    <row r="25" spans="2:7" x14ac:dyDescent="0.25">
      <c r="B25" s="18">
        <f>DATE(2026,8,ROW()-23)</f>
        <v>46236</v>
      </c>
      <c r="C25" s="20"/>
      <c r="D25" s="20"/>
      <c r="E25" s="20"/>
      <c r="F25" s="73"/>
      <c r="G25" s="74"/>
    </row>
    <row r="26" spans="2:7" x14ac:dyDescent="0.25">
      <c r="B26" s="16">
        <f>DATE(2026,8,ROW()-23)</f>
        <v>46237</v>
      </c>
      <c r="C26" s="19"/>
      <c r="D26" s="19"/>
      <c r="E26" s="19"/>
      <c r="F26" s="84"/>
      <c r="G26" s="85"/>
    </row>
    <row r="27" spans="2:7" x14ac:dyDescent="0.25">
      <c r="B27" s="16">
        <f t="shared" ref="B27:B54" si="0">DATE(2026,8,ROW()-23)</f>
        <v>46238</v>
      </c>
      <c r="C27" s="19"/>
      <c r="D27" s="19"/>
      <c r="E27" s="19"/>
      <c r="F27" s="84"/>
      <c r="G27" s="85"/>
    </row>
    <row r="28" spans="2:7" x14ac:dyDescent="0.25">
      <c r="B28" s="16">
        <f t="shared" si="0"/>
        <v>46239</v>
      </c>
      <c r="C28" s="19"/>
      <c r="D28" s="19"/>
      <c r="E28" s="19"/>
      <c r="F28" s="84"/>
      <c r="G28" s="85"/>
    </row>
    <row r="29" spans="2:7" x14ac:dyDescent="0.25">
      <c r="B29" s="16">
        <f t="shared" si="0"/>
        <v>46240</v>
      </c>
      <c r="C29" s="19"/>
      <c r="D29" s="19"/>
      <c r="E29" s="19"/>
      <c r="F29" s="84"/>
      <c r="G29" s="85"/>
    </row>
    <row r="30" spans="2:7" x14ac:dyDescent="0.25">
      <c r="B30" s="16">
        <f t="shared" si="0"/>
        <v>46241</v>
      </c>
      <c r="C30" s="19"/>
      <c r="D30" s="19"/>
      <c r="E30" s="19"/>
      <c r="F30" s="84"/>
      <c r="G30" s="85"/>
    </row>
    <row r="31" spans="2:7" x14ac:dyDescent="0.25">
      <c r="B31" s="18">
        <f t="shared" si="0"/>
        <v>46242</v>
      </c>
      <c r="C31" s="20"/>
      <c r="D31" s="20"/>
      <c r="E31" s="20"/>
      <c r="F31" s="73"/>
      <c r="G31" s="74"/>
    </row>
    <row r="32" spans="2:7" x14ac:dyDescent="0.25">
      <c r="B32" s="18">
        <f t="shared" si="0"/>
        <v>46243</v>
      </c>
      <c r="C32" s="20"/>
      <c r="D32" s="20"/>
      <c r="E32" s="20"/>
      <c r="F32" s="73"/>
      <c r="G32" s="74"/>
    </row>
    <row r="33" spans="2:7" x14ac:dyDescent="0.25">
      <c r="B33" s="16">
        <f t="shared" si="0"/>
        <v>46244</v>
      </c>
      <c r="C33" s="19"/>
      <c r="D33" s="19"/>
      <c r="E33" s="19"/>
      <c r="F33" s="84"/>
      <c r="G33" s="85"/>
    </row>
    <row r="34" spans="2:7" x14ac:dyDescent="0.25">
      <c r="B34" s="16">
        <f t="shared" si="0"/>
        <v>46245</v>
      </c>
      <c r="C34" s="19"/>
      <c r="D34" s="19"/>
      <c r="E34" s="19"/>
      <c r="F34" s="84"/>
      <c r="G34" s="85"/>
    </row>
    <row r="35" spans="2:7" x14ac:dyDescent="0.25">
      <c r="B35" s="16">
        <f t="shared" si="0"/>
        <v>46246</v>
      </c>
      <c r="C35" s="19"/>
      <c r="D35" s="19"/>
      <c r="E35" s="19"/>
      <c r="F35" s="84"/>
      <c r="G35" s="85"/>
    </row>
    <row r="36" spans="2:7" x14ac:dyDescent="0.25">
      <c r="B36" s="16">
        <f t="shared" si="0"/>
        <v>46247</v>
      </c>
      <c r="C36" s="19"/>
      <c r="D36" s="19"/>
      <c r="E36" s="19"/>
      <c r="F36" s="84"/>
      <c r="G36" s="85"/>
    </row>
    <row r="37" spans="2:7" x14ac:dyDescent="0.25">
      <c r="B37" s="16">
        <f t="shared" si="0"/>
        <v>46248</v>
      </c>
      <c r="C37" s="19"/>
      <c r="D37" s="19"/>
      <c r="E37" s="19"/>
      <c r="F37" s="84"/>
      <c r="G37" s="85"/>
    </row>
    <row r="38" spans="2:7" x14ac:dyDescent="0.25">
      <c r="B38" s="18">
        <f t="shared" si="0"/>
        <v>46249</v>
      </c>
      <c r="C38" s="20"/>
      <c r="D38" s="20"/>
      <c r="E38" s="20"/>
      <c r="F38" s="73"/>
      <c r="G38" s="74"/>
    </row>
    <row r="39" spans="2:7" x14ac:dyDescent="0.25">
      <c r="B39" s="18">
        <f t="shared" si="0"/>
        <v>46250</v>
      </c>
      <c r="C39" s="20"/>
      <c r="D39" s="20"/>
      <c r="E39" s="20"/>
      <c r="F39" s="73"/>
      <c r="G39" s="74"/>
    </row>
    <row r="40" spans="2:7" x14ac:dyDescent="0.25">
      <c r="B40" s="16">
        <f t="shared" si="0"/>
        <v>46251</v>
      </c>
      <c r="C40" s="19"/>
      <c r="D40" s="19"/>
      <c r="E40" s="19"/>
      <c r="F40" s="84"/>
      <c r="G40" s="85"/>
    </row>
    <row r="41" spans="2:7" x14ac:dyDescent="0.25">
      <c r="B41" s="16">
        <f t="shared" si="0"/>
        <v>46252</v>
      </c>
      <c r="C41" s="19"/>
      <c r="D41" s="19"/>
      <c r="E41" s="19"/>
      <c r="F41" s="84"/>
      <c r="G41" s="85"/>
    </row>
    <row r="42" spans="2:7" x14ac:dyDescent="0.25">
      <c r="B42" s="16">
        <f t="shared" si="0"/>
        <v>46253</v>
      </c>
      <c r="C42" s="19"/>
      <c r="D42" s="19"/>
      <c r="E42" s="19"/>
      <c r="F42" s="84"/>
      <c r="G42" s="85"/>
    </row>
    <row r="43" spans="2:7" x14ac:dyDescent="0.25">
      <c r="B43" s="16">
        <f t="shared" si="0"/>
        <v>46254</v>
      </c>
      <c r="C43" s="19"/>
      <c r="D43" s="19"/>
      <c r="E43" s="19"/>
      <c r="F43" s="84"/>
      <c r="G43" s="85"/>
    </row>
    <row r="44" spans="2:7" x14ac:dyDescent="0.25">
      <c r="B44" s="16">
        <f t="shared" si="0"/>
        <v>46255</v>
      </c>
      <c r="C44" s="11"/>
      <c r="D44" s="11"/>
      <c r="E44" s="48"/>
      <c r="F44" s="84"/>
      <c r="G44" s="85"/>
    </row>
    <row r="45" spans="2:7" x14ac:dyDescent="0.25">
      <c r="B45" s="18">
        <f t="shared" si="0"/>
        <v>46256</v>
      </c>
      <c r="C45" s="13"/>
      <c r="D45" s="13"/>
      <c r="E45" s="47"/>
      <c r="F45" s="73"/>
      <c r="G45" s="74"/>
    </row>
    <row r="46" spans="2:7" x14ac:dyDescent="0.25">
      <c r="B46" s="18">
        <f t="shared" si="0"/>
        <v>46257</v>
      </c>
      <c r="C46" s="13"/>
      <c r="D46" s="13"/>
      <c r="E46" s="47"/>
      <c r="F46" s="73"/>
      <c r="G46" s="74"/>
    </row>
    <row r="47" spans="2:7" x14ac:dyDescent="0.25">
      <c r="B47" s="16">
        <f t="shared" si="0"/>
        <v>46258</v>
      </c>
      <c r="C47" s="11"/>
      <c r="D47" s="11"/>
      <c r="E47" s="48"/>
      <c r="F47" s="84"/>
      <c r="G47" s="85"/>
    </row>
    <row r="48" spans="2:7" x14ac:dyDescent="0.25">
      <c r="B48" s="16">
        <f t="shared" si="0"/>
        <v>46259</v>
      </c>
      <c r="C48" s="11"/>
      <c r="D48" s="11"/>
      <c r="E48" s="48"/>
      <c r="F48" s="84"/>
      <c r="G48" s="85"/>
    </row>
    <row r="49" spans="2:7" x14ac:dyDescent="0.25">
      <c r="B49" s="16">
        <f t="shared" si="0"/>
        <v>46260</v>
      </c>
      <c r="C49" s="11"/>
      <c r="D49" s="11"/>
      <c r="E49" s="48"/>
      <c r="F49" s="84"/>
      <c r="G49" s="85"/>
    </row>
    <row r="50" spans="2:7" x14ac:dyDescent="0.25">
      <c r="B50" s="16">
        <f t="shared" si="0"/>
        <v>46261</v>
      </c>
      <c r="C50" s="11"/>
      <c r="D50" s="11"/>
      <c r="E50" s="48"/>
      <c r="F50" s="84"/>
      <c r="G50" s="85"/>
    </row>
    <row r="51" spans="2:7" x14ac:dyDescent="0.25">
      <c r="B51" s="16">
        <f t="shared" si="0"/>
        <v>46262</v>
      </c>
      <c r="C51" s="11"/>
      <c r="D51" s="11"/>
      <c r="E51" s="48"/>
      <c r="F51" s="84"/>
      <c r="G51" s="85"/>
    </row>
    <row r="52" spans="2:7" x14ac:dyDescent="0.25">
      <c r="B52" s="18">
        <f t="shared" si="0"/>
        <v>46263</v>
      </c>
      <c r="C52" s="13"/>
      <c r="D52" s="13"/>
      <c r="E52" s="47"/>
      <c r="F52" s="73"/>
      <c r="G52" s="74"/>
    </row>
    <row r="53" spans="2:7" x14ac:dyDescent="0.25">
      <c r="B53" s="18">
        <f t="shared" si="0"/>
        <v>46264</v>
      </c>
      <c r="C53" s="13"/>
      <c r="D53" s="13"/>
      <c r="E53" s="47"/>
      <c r="F53" s="73"/>
      <c r="G53" s="74"/>
    </row>
    <row r="54" spans="2:7" ht="15.75" thickBot="1" x14ac:dyDescent="0.3">
      <c r="B54" s="16">
        <f t="shared" si="0"/>
        <v>46265</v>
      </c>
      <c r="C54" s="11"/>
      <c r="D54" s="11"/>
      <c r="E54" s="49"/>
      <c r="F54" s="86"/>
      <c r="G54" s="87"/>
    </row>
    <row r="55" spans="2:7" ht="15.75" thickBot="1" x14ac:dyDescent="0.3">
      <c r="B55" s="58" t="s">
        <v>28</v>
      </c>
      <c r="C55" s="9">
        <f>SUM(C24:C54)</f>
        <v>0</v>
      </c>
      <c r="D55" s="8">
        <f>SUM(D24:D54)</f>
        <v>0</v>
      </c>
      <c r="E55" s="8">
        <f>SUM(E24:E54)</f>
        <v>0</v>
      </c>
      <c r="F55" s="88">
        <f>SUM(F24:F54)</f>
        <v>0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2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allowBlank="1" showInputMessage="1" showErrorMessage="1" sqref="B12" xr:uid="{00000000-0002-0000-0700-000000000000}">
      <formula1>$D$55=($D$9+$E$9+$D$10+$E$10)</formula1>
    </dataValidation>
    <dataValidation type="custom" errorStyle="warning" allowBlank="1" showInputMessage="1" showErrorMessage="1" error="Total de Realizadas não confere com o Panorama (D55)" sqref="D9:E10" xr:uid="{00000000-0002-0000-0700-000001000000}">
      <formula1>OR(COUNTBLANK($D$9:$E$10)&gt;0,$D$55=SUM($D$9:$E$10))</formula1>
    </dataValidation>
    <dataValidation type="custom" errorStyle="warning" allowBlank="1" showInputMessage="1" showErrorMessage="1" error="A soma dos motivos de não realização não confere com o Panorama (E55)._x000a_" sqref="C16:F16" xr:uid="{00000000-0002-0000-0700-000002000000}">
      <formula1>OR(COUNTBLANK($C$16:$F$16)&gt;0,$E$55=SUM($C$16:$F$16))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74"/>
  <sheetViews>
    <sheetView showGridLines="0" workbookViewId="0">
      <selection activeCell="B4" sqref="B4:G4"/>
    </sheetView>
  </sheetViews>
  <sheetFormatPr defaultRowHeight="15" x14ac:dyDescent="0.25"/>
  <cols>
    <col min="2" max="4" width="21.7109375" customWidth="1"/>
    <col min="5" max="5" width="25" customWidth="1"/>
    <col min="6" max="6" width="24" customWidth="1"/>
    <col min="7" max="7" width="5.5703125" customWidth="1"/>
  </cols>
  <sheetData>
    <row r="2" spans="2:9" ht="15.75" thickBot="1" x14ac:dyDescent="0.3"/>
    <row r="3" spans="2:9" ht="27" thickBot="1" x14ac:dyDescent="0.45">
      <c r="B3" s="99" t="s">
        <v>0</v>
      </c>
      <c r="C3" s="100"/>
      <c r="D3" s="100"/>
      <c r="E3" s="100"/>
      <c r="F3" s="100"/>
      <c r="G3" s="101"/>
    </row>
    <row r="4" spans="2:9" ht="24" thickBot="1" x14ac:dyDescent="0.4">
      <c r="B4" s="102" t="s">
        <v>54</v>
      </c>
      <c r="C4" s="103"/>
      <c r="D4" s="103"/>
      <c r="E4" s="103"/>
      <c r="F4" s="103"/>
      <c r="G4" s="104"/>
    </row>
    <row r="5" spans="2:9" ht="23.25" x14ac:dyDescent="0.35">
      <c r="B5" s="1"/>
      <c r="C5" s="45"/>
      <c r="D5" s="45"/>
      <c r="E5" s="45"/>
      <c r="F5" s="45"/>
      <c r="G5" s="44"/>
    </row>
    <row r="6" spans="2:9" ht="15.75" thickBot="1" x14ac:dyDescent="0.3">
      <c r="B6" s="1"/>
      <c r="C6" s="1"/>
      <c r="D6" s="1"/>
      <c r="E6" s="1"/>
      <c r="F6" s="1"/>
      <c r="G6" s="1"/>
    </row>
    <row r="7" spans="2:9" ht="19.5" customHeight="1" thickBot="1" x14ac:dyDescent="0.3">
      <c r="B7" s="105" t="s">
        <v>1</v>
      </c>
      <c r="C7" s="106"/>
      <c r="D7" s="106"/>
      <c r="E7" s="106"/>
      <c r="F7" s="106"/>
      <c r="G7" s="107"/>
    </row>
    <row r="8" spans="2:9" x14ac:dyDescent="0.25">
      <c r="B8" s="39" t="s">
        <v>2</v>
      </c>
      <c r="C8" s="43" t="s">
        <v>3</v>
      </c>
      <c r="D8" s="42" t="s">
        <v>4</v>
      </c>
      <c r="E8" s="42" t="s">
        <v>5</v>
      </c>
      <c r="F8" s="41" t="s">
        <v>6</v>
      </c>
      <c r="G8" s="40">
        <f>D12</f>
        <v>0</v>
      </c>
      <c r="H8" s="30"/>
    </row>
    <row r="9" spans="2:9" x14ac:dyDescent="0.25">
      <c r="B9" s="39" t="s">
        <v>7</v>
      </c>
      <c r="C9" s="36" t="s">
        <v>8</v>
      </c>
      <c r="D9" s="11"/>
      <c r="E9" s="11"/>
      <c r="F9" s="38" t="s">
        <v>9</v>
      </c>
      <c r="G9" s="35">
        <f>IFERROR(D9/D12,0)</f>
        <v>0</v>
      </c>
      <c r="H9" s="30" t="e">
        <f>D9+#REF!</f>
        <v>#REF!</v>
      </c>
    </row>
    <row r="10" spans="2:9" x14ac:dyDescent="0.25">
      <c r="B10" s="39" t="s">
        <v>10</v>
      </c>
      <c r="C10" s="36" t="s">
        <v>11</v>
      </c>
      <c r="D10" s="11"/>
      <c r="E10" s="11"/>
      <c r="F10" s="38" t="s">
        <v>12</v>
      </c>
      <c r="G10" s="35">
        <f>IFERROR(D10/D12,0)</f>
        <v>0</v>
      </c>
      <c r="H10" s="30" t="e">
        <f>D10+#REF!</f>
        <v>#REF!</v>
      </c>
    </row>
    <row r="11" spans="2:9" x14ac:dyDescent="0.25">
      <c r="B11" s="37" t="s">
        <v>13</v>
      </c>
      <c r="C11" s="36"/>
      <c r="D11" s="11"/>
      <c r="E11" s="10"/>
      <c r="F11" s="36"/>
      <c r="G11" s="35"/>
      <c r="H11" s="30" t="e">
        <f>D11+#REF!</f>
        <v>#REF!</v>
      </c>
      <c r="I11" t="s">
        <v>14</v>
      </c>
    </row>
    <row r="12" spans="2:9" ht="15.75" thickBot="1" x14ac:dyDescent="0.3">
      <c r="B12" s="34">
        <f>D55</f>
        <v>0</v>
      </c>
      <c r="C12" s="59" t="s">
        <v>15</v>
      </c>
      <c r="D12" s="33">
        <f>SUM(D9:D11)</f>
        <v>0</v>
      </c>
      <c r="E12" s="33">
        <f>SUM(E9:E11)</f>
        <v>0</v>
      </c>
      <c r="F12" s="32" t="s">
        <v>16</v>
      </c>
      <c r="G12" s="31">
        <f>IFERROR(D12/(D12+E12),0)</f>
        <v>0</v>
      </c>
      <c r="H12" s="30"/>
    </row>
    <row r="13" spans="2:9" ht="27" customHeight="1" thickBot="1" x14ac:dyDescent="0.3">
      <c r="B13" s="1"/>
      <c r="C13" s="1"/>
      <c r="D13" s="1"/>
      <c r="E13" s="1"/>
      <c r="F13" s="1"/>
      <c r="G13" s="1"/>
    </row>
    <row r="14" spans="2:9" ht="19.5" customHeight="1" thickBot="1" x14ac:dyDescent="0.3">
      <c r="B14" s="108" t="s">
        <v>17</v>
      </c>
      <c r="C14" s="109"/>
      <c r="D14" s="109"/>
      <c r="E14" s="109"/>
      <c r="F14" s="109"/>
      <c r="G14" s="110"/>
    </row>
    <row r="15" spans="2:9" ht="51" customHeight="1" x14ac:dyDescent="0.25">
      <c r="B15" s="29" t="s">
        <v>18</v>
      </c>
      <c r="C15" s="28" t="s">
        <v>19</v>
      </c>
      <c r="D15" s="28" t="s">
        <v>20</v>
      </c>
      <c r="E15" s="28" t="s">
        <v>21</v>
      </c>
      <c r="F15" s="111" t="s">
        <v>58</v>
      </c>
      <c r="G15" s="112"/>
    </row>
    <row r="16" spans="2:9" ht="14.25" customHeight="1" x14ac:dyDescent="0.25">
      <c r="B16" s="27">
        <f>E55</f>
        <v>0</v>
      </c>
      <c r="C16" s="11"/>
      <c r="D16" s="11"/>
      <c r="E16" s="11"/>
      <c r="F16" s="84"/>
      <c r="G16" s="85"/>
    </row>
    <row r="17" spans="2:7" ht="15.75" thickBot="1" x14ac:dyDescent="0.3">
      <c r="B17" s="26">
        <f>SUM(C17:G17)</f>
        <v>0</v>
      </c>
      <c r="C17" s="25">
        <f>IFERROR(C16/B16,0)</f>
        <v>0</v>
      </c>
      <c r="D17" s="25">
        <f>IFERROR(D16/B16,0)</f>
        <v>0</v>
      </c>
      <c r="E17" s="25">
        <f>IFERROR(E16/B16,0)</f>
        <v>0</v>
      </c>
      <c r="F17" s="90">
        <f>IFERROR(F16/B16,0)</f>
        <v>0</v>
      </c>
      <c r="G17" s="91"/>
    </row>
    <row r="18" spans="2:7" x14ac:dyDescent="0.25">
      <c r="B18" s="1"/>
      <c r="C18" s="1"/>
      <c r="D18" s="1"/>
      <c r="E18" s="24"/>
      <c r="F18" s="1"/>
      <c r="G18" s="1"/>
    </row>
    <row r="19" spans="2:7" ht="15.75" thickBot="1" x14ac:dyDescent="0.3">
      <c r="B19" s="1"/>
      <c r="C19" s="1"/>
      <c r="D19" s="1"/>
      <c r="E19" s="1"/>
      <c r="F19" s="1"/>
      <c r="G19" s="1"/>
    </row>
    <row r="20" spans="2:7" ht="16.5" thickBot="1" x14ac:dyDescent="0.3">
      <c r="B20" s="118" t="s">
        <v>22</v>
      </c>
      <c r="C20" s="119"/>
      <c r="D20" s="119"/>
      <c r="E20" s="120"/>
      <c r="F20" s="65"/>
      <c r="G20" s="64">
        <f>IFERROR(F20/C55,0)</f>
        <v>0</v>
      </c>
    </row>
    <row r="21" spans="2:7" ht="15.75" thickBot="1" x14ac:dyDescent="0.3">
      <c r="B21" s="1"/>
      <c r="C21" s="1"/>
      <c r="D21" s="1"/>
      <c r="E21" s="1"/>
      <c r="F21" s="1"/>
      <c r="G21" s="1"/>
    </row>
    <row r="22" spans="2:7" ht="18.75" customHeight="1" thickBot="1" x14ac:dyDescent="0.3">
      <c r="B22" s="92" t="s">
        <v>23</v>
      </c>
      <c r="C22" s="93"/>
      <c r="D22" s="93"/>
      <c r="E22" s="93"/>
      <c r="F22" s="93"/>
      <c r="G22" s="94"/>
    </row>
    <row r="23" spans="2:7" ht="16.5" customHeight="1" thickBot="1" x14ac:dyDescent="0.3">
      <c r="B23" s="22" t="s">
        <v>24</v>
      </c>
      <c r="C23" s="22" t="s">
        <v>25</v>
      </c>
      <c r="D23" s="21" t="s">
        <v>10</v>
      </c>
      <c r="E23" s="21" t="s">
        <v>26</v>
      </c>
      <c r="F23" s="95" t="s">
        <v>27</v>
      </c>
      <c r="G23" s="96"/>
    </row>
    <row r="24" spans="2:7" x14ac:dyDescent="0.25">
      <c r="B24" s="16">
        <f>DATE(2026,9,ROW()-23)</f>
        <v>46266</v>
      </c>
      <c r="C24" s="19"/>
      <c r="D24" s="19"/>
      <c r="E24" s="19"/>
      <c r="F24" s="97"/>
      <c r="G24" s="98"/>
    </row>
    <row r="25" spans="2:7" x14ac:dyDescent="0.25">
      <c r="B25" s="16">
        <f t="shared" ref="B25:B53" si="0">DATE(2026,9,ROW()-23)</f>
        <v>46267</v>
      </c>
      <c r="C25" s="19"/>
      <c r="D25" s="19"/>
      <c r="E25" s="19"/>
      <c r="F25" s="84"/>
      <c r="G25" s="85"/>
    </row>
    <row r="26" spans="2:7" x14ac:dyDescent="0.25">
      <c r="B26" s="16">
        <f t="shared" si="0"/>
        <v>46268</v>
      </c>
      <c r="C26" s="19"/>
      <c r="D26" s="19"/>
      <c r="E26" s="19"/>
      <c r="F26" s="84"/>
      <c r="G26" s="85"/>
    </row>
    <row r="27" spans="2:7" x14ac:dyDescent="0.25">
      <c r="B27" s="16">
        <f t="shared" si="0"/>
        <v>46269</v>
      </c>
      <c r="C27" s="19"/>
      <c r="D27" s="19"/>
      <c r="E27" s="19"/>
      <c r="F27" s="84"/>
      <c r="G27" s="85"/>
    </row>
    <row r="28" spans="2:7" x14ac:dyDescent="0.25">
      <c r="B28" s="18">
        <f t="shared" si="0"/>
        <v>46270</v>
      </c>
      <c r="C28" s="20"/>
      <c r="D28" s="20"/>
      <c r="E28" s="20"/>
      <c r="F28" s="73"/>
      <c r="G28" s="74"/>
    </row>
    <row r="29" spans="2:7" x14ac:dyDescent="0.25">
      <c r="B29" s="18">
        <f t="shared" si="0"/>
        <v>46271</v>
      </c>
      <c r="C29" s="20"/>
      <c r="D29" s="20"/>
      <c r="E29" s="20"/>
      <c r="F29" s="73"/>
      <c r="G29" s="74"/>
    </row>
    <row r="30" spans="2:7" x14ac:dyDescent="0.25">
      <c r="B30" s="18">
        <f t="shared" si="0"/>
        <v>46272</v>
      </c>
      <c r="C30" s="20"/>
      <c r="D30" s="20"/>
      <c r="E30" s="20"/>
      <c r="F30" s="73"/>
      <c r="G30" s="74"/>
    </row>
    <row r="31" spans="2:7" x14ac:dyDescent="0.25">
      <c r="B31" s="16">
        <f t="shared" si="0"/>
        <v>46273</v>
      </c>
      <c r="C31" s="19"/>
      <c r="D31" s="19"/>
      <c r="E31" s="19"/>
      <c r="F31" s="84"/>
      <c r="G31" s="85"/>
    </row>
    <row r="32" spans="2:7" x14ac:dyDescent="0.25">
      <c r="B32" s="16">
        <f t="shared" si="0"/>
        <v>46274</v>
      </c>
      <c r="C32" s="19"/>
      <c r="D32" s="19"/>
      <c r="E32" s="19"/>
      <c r="F32" s="84"/>
      <c r="G32" s="85"/>
    </row>
    <row r="33" spans="2:7" x14ac:dyDescent="0.25">
      <c r="B33" s="16">
        <f t="shared" si="0"/>
        <v>46275</v>
      </c>
      <c r="C33" s="19"/>
      <c r="D33" s="19"/>
      <c r="E33" s="19"/>
      <c r="F33" s="84"/>
      <c r="G33" s="85"/>
    </row>
    <row r="34" spans="2:7" x14ac:dyDescent="0.25">
      <c r="B34" s="16">
        <f t="shared" si="0"/>
        <v>46276</v>
      </c>
      <c r="C34" s="19"/>
      <c r="D34" s="19"/>
      <c r="E34" s="19"/>
      <c r="F34" s="84"/>
      <c r="G34" s="85"/>
    </row>
    <row r="35" spans="2:7" x14ac:dyDescent="0.25">
      <c r="B35" s="18">
        <f t="shared" si="0"/>
        <v>46277</v>
      </c>
      <c r="C35" s="20"/>
      <c r="D35" s="20"/>
      <c r="E35" s="20"/>
      <c r="F35" s="73"/>
      <c r="G35" s="74"/>
    </row>
    <row r="36" spans="2:7" x14ac:dyDescent="0.25">
      <c r="B36" s="18">
        <f t="shared" si="0"/>
        <v>46278</v>
      </c>
      <c r="C36" s="20"/>
      <c r="D36" s="20"/>
      <c r="E36" s="20"/>
      <c r="F36" s="73"/>
      <c r="G36" s="74"/>
    </row>
    <row r="37" spans="2:7" x14ac:dyDescent="0.25">
      <c r="B37" s="16">
        <f t="shared" si="0"/>
        <v>46279</v>
      </c>
      <c r="C37" s="19"/>
      <c r="D37" s="19"/>
      <c r="E37" s="19"/>
      <c r="F37" s="84"/>
      <c r="G37" s="85"/>
    </row>
    <row r="38" spans="2:7" x14ac:dyDescent="0.25">
      <c r="B38" s="16">
        <f t="shared" si="0"/>
        <v>46280</v>
      </c>
      <c r="C38" s="19"/>
      <c r="D38" s="19"/>
      <c r="E38" s="19"/>
      <c r="F38" s="84"/>
      <c r="G38" s="85"/>
    </row>
    <row r="39" spans="2:7" x14ac:dyDescent="0.25">
      <c r="B39" s="16">
        <f t="shared" si="0"/>
        <v>46281</v>
      </c>
      <c r="C39" s="19"/>
      <c r="D39" s="19"/>
      <c r="E39" s="19"/>
      <c r="F39" s="84"/>
      <c r="G39" s="85"/>
    </row>
    <row r="40" spans="2:7" x14ac:dyDescent="0.25">
      <c r="B40" s="16">
        <f t="shared" si="0"/>
        <v>46282</v>
      </c>
      <c r="C40" s="19"/>
      <c r="D40" s="19"/>
      <c r="E40" s="19"/>
      <c r="F40" s="84"/>
      <c r="G40" s="85"/>
    </row>
    <row r="41" spans="2:7" x14ac:dyDescent="0.25">
      <c r="B41" s="16">
        <f t="shared" si="0"/>
        <v>46283</v>
      </c>
      <c r="C41" s="19"/>
      <c r="D41" s="19"/>
      <c r="E41" s="19"/>
      <c r="F41" s="84"/>
      <c r="G41" s="85"/>
    </row>
    <row r="42" spans="2:7" x14ac:dyDescent="0.25">
      <c r="B42" s="18">
        <f t="shared" si="0"/>
        <v>46284</v>
      </c>
      <c r="C42" s="20"/>
      <c r="D42" s="20"/>
      <c r="E42" s="20"/>
      <c r="F42" s="73"/>
      <c r="G42" s="74"/>
    </row>
    <row r="43" spans="2:7" x14ac:dyDescent="0.25">
      <c r="B43" s="18">
        <f t="shared" si="0"/>
        <v>46285</v>
      </c>
      <c r="C43" s="20"/>
      <c r="D43" s="20"/>
      <c r="E43" s="20"/>
      <c r="F43" s="73"/>
      <c r="G43" s="74"/>
    </row>
    <row r="44" spans="2:7" x14ac:dyDescent="0.25">
      <c r="B44" s="16">
        <f t="shared" si="0"/>
        <v>46286</v>
      </c>
      <c r="C44" s="11"/>
      <c r="D44" s="11"/>
      <c r="E44" s="48"/>
      <c r="F44" s="84"/>
      <c r="G44" s="85"/>
    </row>
    <row r="45" spans="2:7" x14ac:dyDescent="0.25">
      <c r="B45" s="16">
        <f t="shared" si="0"/>
        <v>46287</v>
      </c>
      <c r="C45" s="11"/>
      <c r="D45" s="11"/>
      <c r="E45" s="48"/>
      <c r="F45" s="84"/>
      <c r="G45" s="85"/>
    </row>
    <row r="46" spans="2:7" x14ac:dyDescent="0.25">
      <c r="B46" s="16">
        <f t="shared" si="0"/>
        <v>46288</v>
      </c>
      <c r="C46" s="11"/>
      <c r="D46" s="11"/>
      <c r="E46" s="48"/>
      <c r="F46" s="84"/>
      <c r="G46" s="85"/>
    </row>
    <row r="47" spans="2:7" x14ac:dyDescent="0.25">
      <c r="B47" s="16">
        <f t="shared" si="0"/>
        <v>46289</v>
      </c>
      <c r="C47" s="11"/>
      <c r="D47" s="11"/>
      <c r="E47" s="48"/>
      <c r="F47" s="84"/>
      <c r="G47" s="85"/>
    </row>
    <row r="48" spans="2:7" x14ac:dyDescent="0.25">
      <c r="B48" s="16">
        <f t="shared" si="0"/>
        <v>46290</v>
      </c>
      <c r="C48" s="11"/>
      <c r="D48" s="11"/>
      <c r="E48" s="48"/>
      <c r="F48" s="84"/>
      <c r="G48" s="85"/>
    </row>
    <row r="49" spans="2:7" x14ac:dyDescent="0.25">
      <c r="B49" s="18">
        <f t="shared" si="0"/>
        <v>46291</v>
      </c>
      <c r="C49" s="13"/>
      <c r="D49" s="13"/>
      <c r="E49" s="47"/>
      <c r="F49" s="73"/>
      <c r="G49" s="74"/>
    </row>
    <row r="50" spans="2:7" x14ac:dyDescent="0.25">
      <c r="B50" s="18">
        <f t="shared" si="0"/>
        <v>46292</v>
      </c>
      <c r="C50" s="13"/>
      <c r="D50" s="13"/>
      <c r="E50" s="47"/>
      <c r="F50" s="73"/>
      <c r="G50" s="74"/>
    </row>
    <row r="51" spans="2:7" x14ac:dyDescent="0.25">
      <c r="B51" s="16">
        <f t="shared" si="0"/>
        <v>46293</v>
      </c>
      <c r="C51" s="11"/>
      <c r="D51" s="11"/>
      <c r="E51" s="48"/>
      <c r="F51" s="84"/>
      <c r="G51" s="85"/>
    </row>
    <row r="52" spans="2:7" x14ac:dyDescent="0.25">
      <c r="B52" s="16">
        <f t="shared" si="0"/>
        <v>46294</v>
      </c>
      <c r="C52" s="11"/>
      <c r="D52" s="11"/>
      <c r="E52" s="48"/>
      <c r="F52" s="84"/>
      <c r="G52" s="85"/>
    </row>
    <row r="53" spans="2:7" x14ac:dyDescent="0.25">
      <c r="B53" s="16">
        <f t="shared" si="0"/>
        <v>46295</v>
      </c>
      <c r="C53" s="11"/>
      <c r="D53" s="11"/>
      <c r="E53" s="48"/>
      <c r="F53" s="84"/>
      <c r="G53" s="85"/>
    </row>
    <row r="54" spans="2:7" ht="15.75" thickBot="1" x14ac:dyDescent="0.3">
      <c r="B54" s="16"/>
      <c r="C54" s="11"/>
      <c r="D54" s="11"/>
      <c r="E54" s="49"/>
      <c r="F54" s="86"/>
      <c r="G54" s="87"/>
    </row>
    <row r="55" spans="2:7" ht="15.75" thickBot="1" x14ac:dyDescent="0.3">
      <c r="B55" s="58" t="s">
        <v>28</v>
      </c>
      <c r="C55" s="9">
        <f>SUM(C24:C54)</f>
        <v>0</v>
      </c>
      <c r="D55" s="8">
        <f>SUM(D24:D54)</f>
        <v>0</v>
      </c>
      <c r="E55" s="8">
        <f>SUM(E24:E54)</f>
        <v>0</v>
      </c>
      <c r="F55" s="88">
        <f>SUM(F24:F54)</f>
        <v>0</v>
      </c>
      <c r="G55" s="89"/>
    </row>
    <row r="58" spans="2:7" ht="15.75" thickBot="1" x14ac:dyDescent="0.3"/>
    <row r="59" spans="2:7" ht="16.5" thickBot="1" x14ac:dyDescent="0.3">
      <c r="B59" s="75" t="s">
        <v>29</v>
      </c>
      <c r="C59" s="76"/>
      <c r="D59" s="77"/>
      <c r="E59" s="81" t="s">
        <v>30</v>
      </c>
      <c r="F59" s="82"/>
      <c r="G59" s="83"/>
    </row>
    <row r="60" spans="2:7" ht="15.75" thickBot="1" x14ac:dyDescent="0.3">
      <c r="B60" s="78"/>
      <c r="C60" s="79"/>
      <c r="D60" s="80"/>
      <c r="E60" s="60" t="s">
        <v>11</v>
      </c>
      <c r="F60" s="71" t="s">
        <v>8</v>
      </c>
      <c r="G60" s="72"/>
    </row>
    <row r="61" spans="2:7" x14ac:dyDescent="0.25">
      <c r="B61" s="61" t="s">
        <v>31</v>
      </c>
      <c r="C61" s="19"/>
      <c r="D61" s="62">
        <f>IFERROR(C61/C55,0)</f>
        <v>0</v>
      </c>
      <c r="E61" s="50"/>
      <c r="F61" s="115"/>
      <c r="G61" s="98"/>
    </row>
    <row r="62" spans="2:7" x14ac:dyDescent="0.25">
      <c r="B62" s="7" t="s">
        <v>32</v>
      </c>
      <c r="C62" s="11"/>
      <c r="D62" s="57">
        <f>IFERROR(C62/C55,0)</f>
        <v>0</v>
      </c>
      <c r="E62" s="50"/>
      <c r="F62" s="116"/>
      <c r="G62" s="85"/>
    </row>
    <row r="63" spans="2:7" ht="15.75" thickBot="1" x14ac:dyDescent="0.3">
      <c r="B63" s="6"/>
      <c r="C63" s="51"/>
      <c r="D63" s="52"/>
      <c r="E63" s="53"/>
      <c r="F63" s="117"/>
      <c r="G63" s="87"/>
    </row>
    <row r="64" spans="2:7" ht="15.75" thickBot="1" x14ac:dyDescent="0.3">
      <c r="B64" s="5" t="s">
        <v>33</v>
      </c>
      <c r="C64" s="2">
        <f>SUM(C61:C63)</f>
        <v>0</v>
      </c>
      <c r="D64" s="4">
        <f>SUM(D61:D63)</f>
        <v>0</v>
      </c>
      <c r="E64" s="3">
        <f>SUM(E61:E63)</f>
        <v>0</v>
      </c>
      <c r="F64" s="113">
        <f>SUM(F61:F63)</f>
        <v>0</v>
      </c>
      <c r="G64" s="114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</sheetData>
  <sheetProtection formatCells="0"/>
  <mergeCells count="49">
    <mergeCell ref="F64:G64"/>
    <mergeCell ref="F61:G61"/>
    <mergeCell ref="F62:G62"/>
    <mergeCell ref="F63:G63"/>
    <mergeCell ref="B20:E20"/>
    <mergeCell ref="F32:G32"/>
    <mergeCell ref="F26:G26"/>
    <mergeCell ref="F27:G27"/>
    <mergeCell ref="F28:G28"/>
    <mergeCell ref="F29:G29"/>
    <mergeCell ref="F30:G30"/>
    <mergeCell ref="F31:G31"/>
    <mergeCell ref="F44:G44"/>
    <mergeCell ref="F33:G33"/>
    <mergeCell ref="F34:G34"/>
    <mergeCell ref="F35:G35"/>
    <mergeCell ref="F16:G16"/>
    <mergeCell ref="B3:G3"/>
    <mergeCell ref="B4:G4"/>
    <mergeCell ref="B7:G7"/>
    <mergeCell ref="B14:G14"/>
    <mergeCell ref="F15:G15"/>
    <mergeCell ref="F17:G17"/>
    <mergeCell ref="B22:G22"/>
    <mergeCell ref="F23:G23"/>
    <mergeCell ref="F24:G24"/>
    <mergeCell ref="F25:G25"/>
    <mergeCell ref="F55:G55"/>
    <mergeCell ref="F36:G36"/>
    <mergeCell ref="F37:G37"/>
    <mergeCell ref="F38:G38"/>
    <mergeCell ref="F39:G39"/>
    <mergeCell ref="F40:G40"/>
    <mergeCell ref="F60:G60"/>
    <mergeCell ref="F41:G41"/>
    <mergeCell ref="F42:G42"/>
    <mergeCell ref="F43:G43"/>
    <mergeCell ref="B59:D60"/>
    <mergeCell ref="E59:G59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</mergeCells>
  <dataValidations count="3">
    <dataValidation type="custom" errorStyle="warning" allowBlank="1" showInputMessage="1" showErrorMessage="1" error="A soma dos motivos de não realização não confere com o Panorama (E55)._x000a_" sqref="C16:F16" xr:uid="{00000000-0002-0000-0800-000000000000}">
      <formula1>OR(COUNTBLANK($C$16:$F$16)&gt;0,$E$55=SUM($C$16:$F$16))</formula1>
    </dataValidation>
    <dataValidation type="custom" errorStyle="warning" allowBlank="1" showInputMessage="1" showErrorMessage="1" error="Total de Realizadas não confere com o Panorama (D55)" sqref="D9:E10" xr:uid="{00000000-0002-0000-0800-000001000000}">
      <formula1>OR(COUNTBLANK($D$9:$E$10)&gt;0,$D$55=SUM($D$9:$E$10))</formula1>
    </dataValidation>
    <dataValidation type="custom" allowBlank="1" showInputMessage="1" showErrorMessage="1" sqref="B12" xr:uid="{00000000-0002-0000-0800-000002000000}">
      <formula1>$D$55=($D$9+$E$9+$D$10+$E$10)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2378f-cef7-4782-86b9-46b55cc25b4a" xsi:nil="true"/>
    <lcf76f155ced4ddcb4097134ff3c332f xmlns="905528ab-e33a-43c5-ae1a-364a98daf8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A083EB255F448BE9886EBBEF34076" ma:contentTypeVersion="12" ma:contentTypeDescription="Create a new document." ma:contentTypeScope="" ma:versionID="e6b60ea3c3ee9503c186fc92f82a7c83">
  <xsd:schema xmlns:xsd="http://www.w3.org/2001/XMLSchema" xmlns:xs="http://www.w3.org/2001/XMLSchema" xmlns:p="http://schemas.microsoft.com/office/2006/metadata/properties" xmlns:ns2="905528ab-e33a-43c5-ae1a-364a98daf873" xmlns:ns3="5ab2378f-cef7-4782-86b9-46b55cc25b4a" targetNamespace="http://schemas.microsoft.com/office/2006/metadata/properties" ma:root="true" ma:fieldsID="8112c6a4802e315e2dab599351a3ce1e" ns2:_="" ns3:_="">
    <xsd:import namespace="905528ab-e33a-43c5-ae1a-364a98daf873"/>
    <xsd:import namespace="5ab2378f-cef7-4782-86b9-46b55cc25b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528ab-e33a-43c5-ae1a-364a98daf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2378f-cef7-4782-86b9-46b55cc25b4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a5e8c6e-421b-4ade-89ac-4fc2d939bbd7}" ma:internalName="TaxCatchAll" ma:showField="CatchAllData" ma:web="5ab2378f-cef7-4782-86b9-46b55cc25b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E64CE-2BBB-4A80-BFC6-23EA2CC91E71}">
  <ds:schemaRefs>
    <ds:schemaRef ds:uri="http://schemas.microsoft.com/office/2006/metadata/properties"/>
    <ds:schemaRef ds:uri="http://schemas.microsoft.com/office/infopath/2007/PartnerControls"/>
    <ds:schemaRef ds:uri="5ab2378f-cef7-4782-86b9-46b55cc25b4a"/>
    <ds:schemaRef ds:uri="905528ab-e33a-43c5-ae1a-364a98daf873"/>
  </ds:schemaRefs>
</ds:datastoreItem>
</file>

<file path=customXml/itemProps2.xml><?xml version="1.0" encoding="utf-8"?>
<ds:datastoreItem xmlns:ds="http://schemas.openxmlformats.org/officeDocument/2006/customXml" ds:itemID="{EF1D861C-3666-497C-935F-6E95F71C8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528ab-e33a-43c5-ae1a-364a98daf873"/>
    <ds:schemaRef ds:uri="5ab2378f-cef7-4782-86b9-46b55cc25b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99EFF1-E3C6-4CAA-861B-2E628DDAD9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Rodrigues Gonçalves</dc:creator>
  <cp:keywords/>
  <dc:description/>
  <cp:lastModifiedBy>Mauricio Morais Tonin</cp:lastModifiedBy>
  <cp:revision/>
  <cp:lastPrinted>2026-04-07T17:42:43Z</cp:lastPrinted>
  <dcterms:created xsi:type="dcterms:W3CDTF">2026-01-26T16:56:30Z</dcterms:created>
  <dcterms:modified xsi:type="dcterms:W3CDTF">2026-05-29T15:04:46Z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0x010100817A083EB255F448BE9886EBBEF34076</vt:lpwstr>
  </property>
  <property fmtid="{D5CDD505-2E9C-101B-9397-08002B2CF9AE}" pid="3" name="MediaServiceImageTags">
    <vt:lpwstr/>
  </property>
</Properties>
</file>